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0" windowHeight="0"/>
  </bookViews>
  <sheets>
    <sheet name="Rekapitulace stavby" sheetId="1" r:id="rId1"/>
    <sheet name="SO 000.1 - Vedlejší a ost..." sheetId="2" r:id="rId2"/>
    <sheet name="SO 000.2 - Vedlejší a ost..." sheetId="3" r:id="rId3"/>
    <sheet name="SO 101.1 - Komunikace, pa..." sheetId="4" r:id="rId4"/>
    <sheet name="SO 101.2 - Komunikace, pa..." sheetId="5" r:id="rId5"/>
    <sheet name="SO 301 - Dešťová kanalizace" sheetId="6" r:id="rId6"/>
    <sheet name="SO 401 - Veřejné osvětlen..." sheetId="7" r:id="rId7"/>
    <sheet name="SO 402 - Nabíjecí stanice..." sheetId="8" r:id="rId8"/>
    <sheet name="SO 403 - Přeložka sdělova..." sheetId="9" r:id="rId9"/>
    <sheet name="SO 801 - Sadové úpravy - ..." sheetId="10" r:id="rId10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'SO 000.1 - Vedlejší a ost...'!$C$120:$K$189</definedName>
    <definedName name="_xlnm.Print_Area" localSheetId="1">'SO 000.1 - Vedlejší a ost...'!$C$4:$J$76,'SO 000.1 - Vedlejší a ost...'!$C$82:$J$102,'SO 000.1 - Vedlejší a ost...'!$C$108:$J$189</definedName>
    <definedName name="_xlnm.Print_Titles" localSheetId="1">'SO 000.1 - Vedlejší a ost...'!$120:$120</definedName>
    <definedName name="_xlnm._FilterDatabase" localSheetId="2" hidden="1">'SO 000.2 - Vedlejší a ost...'!$C$120:$K$185</definedName>
    <definedName name="_xlnm.Print_Area" localSheetId="2">'SO 000.2 - Vedlejší a ost...'!$C$4:$J$76,'SO 000.2 - Vedlejší a ost...'!$C$82:$J$102,'SO 000.2 - Vedlejší a ost...'!$C$108:$J$185</definedName>
    <definedName name="_xlnm.Print_Titles" localSheetId="2">'SO 000.2 - Vedlejší a ost...'!$120:$120</definedName>
    <definedName name="_xlnm._FilterDatabase" localSheetId="3" hidden="1">'SO 101.1 - Komunikace, pa...'!$C$126:$K$415</definedName>
    <definedName name="_xlnm.Print_Area" localSheetId="3">'SO 101.1 - Komunikace, pa...'!$C$4:$J$76,'SO 101.1 - Komunikace, pa...'!$C$82:$J$108,'SO 101.1 - Komunikace, pa...'!$C$114:$J$415</definedName>
    <definedName name="_xlnm.Print_Titles" localSheetId="3">'SO 101.1 - Komunikace, pa...'!$126:$126</definedName>
    <definedName name="_xlnm._FilterDatabase" localSheetId="4" hidden="1">'SO 101.2 - Komunikace, pa...'!$C$127:$K$517</definedName>
    <definedName name="_xlnm.Print_Area" localSheetId="4">'SO 101.2 - Komunikace, pa...'!$C$4:$J$76,'SO 101.2 - Komunikace, pa...'!$C$82:$J$109,'SO 101.2 - Komunikace, pa...'!$C$115:$J$517</definedName>
    <definedName name="_xlnm.Print_Titles" localSheetId="4">'SO 101.2 - Komunikace, pa...'!$127:$127</definedName>
    <definedName name="_xlnm._FilterDatabase" localSheetId="5" hidden="1">'SO 301 - Dešťová kanalizace'!$C$126:$K$266</definedName>
    <definedName name="_xlnm.Print_Area" localSheetId="5">'SO 301 - Dešťová kanalizace'!$C$4:$J$76,'SO 301 - Dešťová kanalizace'!$C$82:$J$108,'SO 301 - Dešťová kanalizace'!$C$114:$J$266</definedName>
    <definedName name="_xlnm.Print_Titles" localSheetId="5">'SO 301 - Dešťová kanalizace'!$126:$126</definedName>
    <definedName name="_xlnm._FilterDatabase" localSheetId="6" hidden="1">'SO 401 - Veřejné osvětlen...'!$C$127:$K$329</definedName>
    <definedName name="_xlnm.Print_Area" localSheetId="6">'SO 401 - Veřejné osvětlen...'!$C$4:$J$76,'SO 401 - Veřejné osvětlen...'!$C$82:$J$109,'SO 401 - Veřejné osvětlen...'!$C$115:$J$329</definedName>
    <definedName name="_xlnm.Print_Titles" localSheetId="6">'SO 401 - Veřejné osvětlen...'!$127:$127</definedName>
    <definedName name="_xlnm._FilterDatabase" localSheetId="7" hidden="1">'SO 402 - Nabíjecí stanice...'!$C$120:$K$245</definedName>
    <definedName name="_xlnm.Print_Area" localSheetId="7">'SO 402 - Nabíjecí stanice...'!$C$4:$J$76,'SO 402 - Nabíjecí stanice...'!$C$82:$J$102,'SO 402 - Nabíjecí stanice...'!$C$108:$J$245</definedName>
    <definedName name="_xlnm.Print_Titles" localSheetId="7">'SO 402 - Nabíjecí stanice...'!$120:$120</definedName>
    <definedName name="_xlnm._FilterDatabase" localSheetId="8" hidden="1">'SO 403 - Přeložka sdělova...'!$C$123:$K$174</definedName>
    <definedName name="_xlnm.Print_Area" localSheetId="8">'SO 403 - Přeložka sdělova...'!$C$4:$J$76,'SO 403 - Přeložka sdělova...'!$C$82:$J$105,'SO 403 - Přeložka sdělova...'!$C$111:$J$174</definedName>
    <definedName name="_xlnm.Print_Titles" localSheetId="8">'SO 403 - Přeložka sdělova...'!$123:$123</definedName>
    <definedName name="_xlnm._FilterDatabase" localSheetId="9" hidden="1">'SO 801 - Sadové úpravy - ...'!$C$118:$K$260</definedName>
    <definedName name="_xlnm.Print_Area" localSheetId="9">'SO 801 - Sadové úpravy - ...'!$C$4:$J$76,'SO 801 - Sadové úpravy - ...'!$C$82:$J$100,'SO 801 - Sadové úpravy - ...'!$C$106:$J$260</definedName>
    <definedName name="_xlnm.Print_Titles" localSheetId="9">'SO 801 - Sadové úpravy - ...'!$118:$118</definedName>
  </definedNames>
  <calcPr/>
</workbook>
</file>

<file path=xl/calcChain.xml><?xml version="1.0" encoding="utf-8"?>
<calcChain xmlns="http://schemas.openxmlformats.org/spreadsheetml/2006/main">
  <c i="10" l="1" r="J37"/>
  <c r="J36"/>
  <c i="1" r="AY103"/>
  <c i="10" r="J35"/>
  <c i="1" r="AX103"/>
  <c i="10" r="BI260"/>
  <c r="BH260"/>
  <c r="BG260"/>
  <c r="BF260"/>
  <c r="T260"/>
  <c r="T259"/>
  <c r="R260"/>
  <c r="R259"/>
  <c r="P260"/>
  <c r="P259"/>
  <c r="BI250"/>
  <c r="BH250"/>
  <c r="BG250"/>
  <c r="BF250"/>
  <c r="T250"/>
  <c r="R250"/>
  <c r="P250"/>
  <c r="BI247"/>
  <c r="BH247"/>
  <c r="BG247"/>
  <c r="BF247"/>
  <c r="T247"/>
  <c r="R247"/>
  <c r="P247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6"/>
  <c r="BH176"/>
  <c r="BG176"/>
  <c r="BF176"/>
  <c r="T176"/>
  <c r="R176"/>
  <c r="P176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85"/>
  <c i="9" r="J37"/>
  <c r="J36"/>
  <c i="1" r="AY102"/>
  <c i="9" r="J35"/>
  <c i="1" r="AX102"/>
  <c i="9" r="BI173"/>
  <c r="BH173"/>
  <c r="BG173"/>
  <c r="BF173"/>
  <c r="T173"/>
  <c r="T172"/>
  <c r="R173"/>
  <c r="R172"/>
  <c r="P173"/>
  <c r="P172"/>
  <c r="BI170"/>
  <c r="BH170"/>
  <c r="BG170"/>
  <c r="BF170"/>
  <c r="T170"/>
  <c r="T169"/>
  <c r="R170"/>
  <c r="R169"/>
  <c r="P170"/>
  <c r="P169"/>
  <c r="BI167"/>
  <c r="BH167"/>
  <c r="BG167"/>
  <c r="BF167"/>
  <c r="T167"/>
  <c r="T166"/>
  <c r="T165"/>
  <c r="R167"/>
  <c r="R166"/>
  <c r="R165"/>
  <c r="P167"/>
  <c r="P166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T126"/>
  <c r="T125"/>
  <c r="R127"/>
  <c r="R126"/>
  <c r="R125"/>
  <c r="P127"/>
  <c r="P126"/>
  <c r="P125"/>
  <c r="J121"/>
  <c r="J120"/>
  <c r="F120"/>
  <c r="F118"/>
  <c r="E116"/>
  <c r="J92"/>
  <c r="J91"/>
  <c r="F91"/>
  <c r="F89"/>
  <c r="E87"/>
  <c r="J18"/>
  <c r="E18"/>
  <c r="F121"/>
  <c r="J17"/>
  <c r="J12"/>
  <c r="J118"/>
  <c r="E7"/>
  <c r="E85"/>
  <c i="8" r="J37"/>
  <c r="J36"/>
  <c i="1" r="AY101"/>
  <c i="8" r="J35"/>
  <c i="1" r="AX101"/>
  <c i="8"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7" r="J37"/>
  <c r="J36"/>
  <c i="1" r="AY100"/>
  <c i="7" r="J35"/>
  <c i="1" r="AX100"/>
  <c i="7" r="BI328"/>
  <c r="BH328"/>
  <c r="BG328"/>
  <c r="BF328"/>
  <c r="T328"/>
  <c r="T327"/>
  <c r="R328"/>
  <c r="R327"/>
  <c r="P328"/>
  <c r="P327"/>
  <c r="BI324"/>
  <c r="BH324"/>
  <c r="BG324"/>
  <c r="BF324"/>
  <c r="T324"/>
  <c r="T323"/>
  <c r="R324"/>
  <c r="R323"/>
  <c r="P324"/>
  <c r="P323"/>
  <c r="BI320"/>
  <c r="BH320"/>
  <c r="BG320"/>
  <c r="BF320"/>
  <c r="T320"/>
  <c r="T319"/>
  <c r="T318"/>
  <c r="R320"/>
  <c r="R319"/>
  <c r="R318"/>
  <c r="P320"/>
  <c r="P319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2"/>
  <c r="BH302"/>
  <c r="BG302"/>
  <c r="BF302"/>
  <c r="T302"/>
  <c r="R302"/>
  <c r="P302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48"/>
  <c r="BH248"/>
  <c r="BG248"/>
  <c r="BF248"/>
  <c r="T248"/>
  <c r="R248"/>
  <c r="P248"/>
  <c r="BI246"/>
  <c r="BH246"/>
  <c r="BG246"/>
  <c r="BF246"/>
  <c r="T246"/>
  <c r="R246"/>
  <c r="P246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38"/>
  <c r="BH138"/>
  <c r="BG138"/>
  <c r="BF138"/>
  <c r="T138"/>
  <c r="T137"/>
  <c r="R138"/>
  <c r="R137"/>
  <c r="P138"/>
  <c r="P137"/>
  <c r="BI134"/>
  <c r="BH134"/>
  <c r="BG134"/>
  <c r="BF134"/>
  <c r="T134"/>
  <c r="R134"/>
  <c r="P134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89"/>
  <c r="E7"/>
  <c r="E118"/>
  <c i="6" r="J266"/>
  <c r="J37"/>
  <c r="J36"/>
  <c i="1" r="AY99"/>
  <c i="6" r="J35"/>
  <c i="1" r="AX99"/>
  <c i="6" r="J107"/>
  <c r="BI265"/>
  <c r="BH265"/>
  <c r="BG265"/>
  <c r="BF265"/>
  <c r="T265"/>
  <c r="T264"/>
  <c r="R265"/>
  <c r="R264"/>
  <c r="P265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T231"/>
  <c r="R232"/>
  <c r="R231"/>
  <c r="P232"/>
  <c r="P231"/>
  <c r="BI228"/>
  <c r="BH228"/>
  <c r="BG228"/>
  <c r="BF228"/>
  <c r="T228"/>
  <c r="R228"/>
  <c r="P228"/>
  <c r="BI225"/>
  <c r="BH225"/>
  <c r="BG225"/>
  <c r="BF225"/>
  <c r="T225"/>
  <c r="R225"/>
  <c r="P225"/>
  <c r="BI216"/>
  <c r="BH216"/>
  <c r="BG216"/>
  <c r="BF216"/>
  <c r="T216"/>
  <c r="T215"/>
  <c r="R216"/>
  <c r="R215"/>
  <c r="P216"/>
  <c r="P215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2"/>
  <c r="BH202"/>
  <c r="BG202"/>
  <c r="BF202"/>
  <c r="T202"/>
  <c r="R202"/>
  <c r="P202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69"/>
  <c r="BH169"/>
  <c r="BG169"/>
  <c r="BF169"/>
  <c r="T169"/>
  <c r="R169"/>
  <c r="P169"/>
  <c r="BI154"/>
  <c r="BH154"/>
  <c r="BG154"/>
  <c r="BF154"/>
  <c r="T154"/>
  <c r="R154"/>
  <c r="P154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4"/>
  <c r="J123"/>
  <c r="F123"/>
  <c r="F121"/>
  <c r="E119"/>
  <c r="J92"/>
  <c r="J91"/>
  <c r="F91"/>
  <c r="F89"/>
  <c r="E87"/>
  <c r="J18"/>
  <c r="E18"/>
  <c r="F124"/>
  <c r="J17"/>
  <c r="J12"/>
  <c r="J121"/>
  <c r="E7"/>
  <c r="E117"/>
  <c i="5" r="J37"/>
  <c r="J36"/>
  <c i="1" r="AY98"/>
  <c i="5" r="J35"/>
  <c i="1" r="AX98"/>
  <c i="5" r="BI517"/>
  <c r="BH517"/>
  <c r="BG517"/>
  <c r="BF517"/>
  <c r="T517"/>
  <c r="R517"/>
  <c r="P517"/>
  <c r="BI516"/>
  <c r="BH516"/>
  <c r="BG516"/>
  <c r="BF516"/>
  <c r="T516"/>
  <c r="R516"/>
  <c r="P516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499"/>
  <c r="BH499"/>
  <c r="BG499"/>
  <c r="BF499"/>
  <c r="T499"/>
  <c r="R499"/>
  <c r="P499"/>
  <c r="BI497"/>
  <c r="BH497"/>
  <c r="BG497"/>
  <c r="BF497"/>
  <c r="T497"/>
  <c r="R497"/>
  <c r="P497"/>
  <c r="BI493"/>
  <c r="BH493"/>
  <c r="BG493"/>
  <c r="BF493"/>
  <c r="T493"/>
  <c r="R493"/>
  <c r="P493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2"/>
  <c r="BH482"/>
  <c r="BG482"/>
  <c r="BF482"/>
  <c r="T482"/>
  <c r="R482"/>
  <c r="P482"/>
  <c r="BI475"/>
  <c r="BH475"/>
  <c r="BG475"/>
  <c r="BF475"/>
  <c r="T475"/>
  <c r="R475"/>
  <c r="P475"/>
  <c r="BI471"/>
  <c r="BH471"/>
  <c r="BG471"/>
  <c r="BF471"/>
  <c r="T471"/>
  <c r="R471"/>
  <c r="P471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49"/>
  <c r="BH449"/>
  <c r="BG449"/>
  <c r="BF449"/>
  <c r="T449"/>
  <c r="R449"/>
  <c r="P449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4"/>
  <c r="BH434"/>
  <c r="BG434"/>
  <c r="BF434"/>
  <c r="T434"/>
  <c r="R434"/>
  <c r="P434"/>
  <c r="BI428"/>
  <c r="BH428"/>
  <c r="BG428"/>
  <c r="BF428"/>
  <c r="T428"/>
  <c r="R428"/>
  <c r="P428"/>
  <c r="BI425"/>
  <c r="BH425"/>
  <c r="BG425"/>
  <c r="BF425"/>
  <c r="T425"/>
  <c r="R425"/>
  <c r="P425"/>
  <c r="BI419"/>
  <c r="BH419"/>
  <c r="BG419"/>
  <c r="BF419"/>
  <c r="T419"/>
  <c r="R419"/>
  <c r="P419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5"/>
  <c r="BH405"/>
  <c r="BG405"/>
  <c r="BF405"/>
  <c r="T405"/>
  <c r="R405"/>
  <c r="P405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79"/>
  <c r="BH279"/>
  <c r="BG279"/>
  <c r="BF279"/>
  <c r="T279"/>
  <c r="R279"/>
  <c r="P279"/>
  <c r="BI276"/>
  <c r="BH276"/>
  <c r="BG276"/>
  <c r="BF276"/>
  <c r="T276"/>
  <c r="R276"/>
  <c r="P276"/>
  <c r="BI263"/>
  <c r="BH263"/>
  <c r="BG263"/>
  <c r="BF263"/>
  <c r="T263"/>
  <c r="T262"/>
  <c r="R263"/>
  <c r="R262"/>
  <c r="P263"/>
  <c r="P262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49"/>
  <c r="BH149"/>
  <c r="BG149"/>
  <c r="BF149"/>
  <c r="T149"/>
  <c r="R149"/>
  <c r="P149"/>
  <c r="BI146"/>
  <c r="BH146"/>
  <c r="BG146"/>
  <c r="BF146"/>
  <c r="T146"/>
  <c r="R146"/>
  <c r="P146"/>
  <c r="BI140"/>
  <c r="BH140"/>
  <c r="BG140"/>
  <c r="BF140"/>
  <c r="T140"/>
  <c r="R140"/>
  <c r="P140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92"/>
  <c r="J17"/>
  <c r="J12"/>
  <c r="J122"/>
  <c r="E7"/>
  <c r="E85"/>
  <c i="4" r="J37"/>
  <c r="J36"/>
  <c i="1" r="AY97"/>
  <c i="4" r="J35"/>
  <c i="1" r="AX97"/>
  <c i="4" r="BI415"/>
  <c r="BH415"/>
  <c r="BG415"/>
  <c r="BF415"/>
  <c r="T415"/>
  <c r="R415"/>
  <c r="P415"/>
  <c r="BI414"/>
  <c r="BH414"/>
  <c r="BG414"/>
  <c r="BF414"/>
  <c r="T414"/>
  <c r="R414"/>
  <c r="P414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397"/>
  <c r="BH397"/>
  <c r="BG397"/>
  <c r="BF397"/>
  <c r="T397"/>
  <c r="R397"/>
  <c r="P397"/>
  <c r="BI395"/>
  <c r="BH395"/>
  <c r="BG395"/>
  <c r="BF395"/>
  <c r="T395"/>
  <c r="R395"/>
  <c r="P395"/>
  <c r="BI391"/>
  <c r="BH391"/>
  <c r="BG391"/>
  <c r="BF391"/>
  <c r="T391"/>
  <c r="R391"/>
  <c r="P391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68"/>
  <c r="BH368"/>
  <c r="BG368"/>
  <c r="BF368"/>
  <c r="T368"/>
  <c r="R368"/>
  <c r="P368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4"/>
  <c r="BH324"/>
  <c r="BG324"/>
  <c r="BF324"/>
  <c r="T324"/>
  <c r="R324"/>
  <c r="P324"/>
  <c r="BI320"/>
  <c r="BH320"/>
  <c r="BG320"/>
  <c r="BF320"/>
  <c r="T320"/>
  <c r="R320"/>
  <c r="P320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1"/>
  <c r="BH281"/>
  <c r="BG281"/>
  <c r="BF281"/>
  <c r="T281"/>
  <c r="R281"/>
  <c r="P281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0"/>
  <c r="BH260"/>
  <c r="BG260"/>
  <c r="BF260"/>
  <c r="T260"/>
  <c r="R260"/>
  <c r="P260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39"/>
  <c r="BH139"/>
  <c r="BG139"/>
  <c r="BF139"/>
  <c r="T139"/>
  <c r="R139"/>
  <c r="P139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89"/>
  <c r="E7"/>
  <c r="E117"/>
  <c i="3" r="J37"/>
  <c r="J36"/>
  <c i="1" r="AY96"/>
  <c i="3" r="J35"/>
  <c i="1" r="AX96"/>
  <c i="3" r="BI181"/>
  <c r="BH181"/>
  <c r="BG181"/>
  <c r="BF181"/>
  <c r="T181"/>
  <c r="T180"/>
  <c r="R181"/>
  <c r="R180"/>
  <c r="P181"/>
  <c r="P180"/>
  <c r="BI178"/>
  <c r="BH178"/>
  <c r="BG178"/>
  <c r="BF178"/>
  <c r="T178"/>
  <c r="R178"/>
  <c r="P178"/>
  <c r="BI174"/>
  <c r="BH174"/>
  <c r="BG174"/>
  <c r="BF174"/>
  <c r="T174"/>
  <c r="R174"/>
  <c r="P174"/>
  <c r="BI166"/>
  <c r="BH166"/>
  <c r="BG166"/>
  <c r="BF166"/>
  <c r="T166"/>
  <c r="R166"/>
  <c r="P166"/>
  <c r="BI163"/>
  <c r="BH163"/>
  <c r="BG163"/>
  <c r="BF163"/>
  <c r="T163"/>
  <c r="R163"/>
  <c r="P163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2" r="J37"/>
  <c r="J36"/>
  <c i="1" r="AY95"/>
  <c i="2" r="J35"/>
  <c i="1" r="AX95"/>
  <c i="2" r="BI185"/>
  <c r="BH185"/>
  <c r="BG185"/>
  <c r="BF185"/>
  <c r="T185"/>
  <c r="T184"/>
  <c r="R185"/>
  <c r="R184"/>
  <c r="P185"/>
  <c r="P184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66"/>
  <c r="BH166"/>
  <c r="BG166"/>
  <c r="BF166"/>
  <c r="T166"/>
  <c r="R166"/>
  <c r="P166"/>
  <c r="BI163"/>
  <c r="BH163"/>
  <c r="BG163"/>
  <c r="BF163"/>
  <c r="T163"/>
  <c r="R163"/>
  <c r="P163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85"/>
  <c i="1" r="L90"/>
  <c r="AM90"/>
  <c r="AM89"/>
  <c r="L89"/>
  <c r="AM87"/>
  <c r="L87"/>
  <c r="L85"/>
  <c r="L84"/>
  <c i="2" r="J182"/>
  <c r="BK158"/>
  <c r="BK151"/>
  <c r="J144"/>
  <c r="J137"/>
  <c r="J127"/>
  <c r="J124"/>
  <c r="BK185"/>
  <c r="BK182"/>
  <c r="BK174"/>
  <c r="BK163"/>
  <c r="BK154"/>
  <c r="BK137"/>
  <c r="J134"/>
  <c r="J185"/>
  <c r="J148"/>
  <c r="BK134"/>
  <c r="BK124"/>
  <c i="3" r="J174"/>
  <c r="J154"/>
  <c r="BK140"/>
  <c r="BK124"/>
  <c r="BK174"/>
  <c r="BK148"/>
  <c r="J134"/>
  <c r="BK181"/>
  <c r="J148"/>
  <c r="BK127"/>
  <c i="4" r="J410"/>
  <c r="BK395"/>
  <c r="BK386"/>
  <c r="J374"/>
  <c r="BK361"/>
  <c r="J349"/>
  <c r="BK341"/>
  <c r="BK329"/>
  <c r="J320"/>
  <c r="J307"/>
  <c r="BK288"/>
  <c r="BK267"/>
  <c r="BK229"/>
  <c r="J222"/>
  <c r="J217"/>
  <c r="BK198"/>
  <c r="BK172"/>
  <c r="J166"/>
  <c r="J139"/>
  <c r="BK391"/>
  <c r="J365"/>
  <c r="BK347"/>
  <c r="BK334"/>
  <c r="J324"/>
  <c r="J312"/>
  <c r="BK291"/>
  <c r="J251"/>
  <c r="J236"/>
  <c r="J224"/>
  <c r="BK203"/>
  <c r="J188"/>
  <c r="BK184"/>
  <c r="J177"/>
  <c r="J153"/>
  <c r="BK414"/>
  <c r="J274"/>
  <c r="J267"/>
  <c r="BK248"/>
  <c r="J243"/>
  <c r="J229"/>
  <c r="BK213"/>
  <c r="BK194"/>
  <c r="BK169"/>
  <c r="J145"/>
  <c r="J415"/>
  <c r="BK406"/>
  <c r="BK374"/>
  <c r="BK353"/>
  <c r="J334"/>
  <c r="J329"/>
  <c r="BK309"/>
  <c r="J288"/>
  <c r="J248"/>
  <c r="J234"/>
  <c r="J203"/>
  <c r="BK188"/>
  <c r="BK182"/>
  <c r="BK177"/>
  <c r="J163"/>
  <c i="5" r="BK517"/>
  <c r="J516"/>
  <c r="J467"/>
  <c r="BK449"/>
  <c r="J444"/>
  <c r="BK405"/>
  <c r="BK371"/>
  <c r="J350"/>
  <c r="BK348"/>
  <c r="J340"/>
  <c r="J318"/>
  <c r="J294"/>
  <c r="J276"/>
  <c r="J252"/>
  <c r="BK246"/>
  <c r="BK230"/>
  <c r="BK217"/>
  <c r="J209"/>
  <c r="J188"/>
  <c r="J181"/>
  <c r="J172"/>
  <c r="J510"/>
  <c r="BK493"/>
  <c r="BK471"/>
  <c r="J449"/>
  <c r="J416"/>
  <c r="BK408"/>
  <c r="BK377"/>
  <c r="J348"/>
  <c r="BK333"/>
  <c r="BK313"/>
  <c r="BK307"/>
  <c r="BK279"/>
  <c r="BK252"/>
  <c r="J235"/>
  <c r="J224"/>
  <c r="J213"/>
  <c r="BK194"/>
  <c r="BK188"/>
  <c r="J155"/>
  <c r="BK131"/>
  <c r="J508"/>
  <c r="BK467"/>
  <c r="J440"/>
  <c r="J425"/>
  <c r="J337"/>
  <c r="BK288"/>
  <c r="J250"/>
  <c r="J230"/>
  <c r="BK206"/>
  <c r="J186"/>
  <c r="BK149"/>
  <c r="J493"/>
  <c r="BK486"/>
  <c r="BK461"/>
  <c r="BK444"/>
  <c r="J419"/>
  <c r="BK410"/>
  <c r="BK374"/>
  <c r="BK356"/>
  <c r="BK327"/>
  <c r="J305"/>
  <c r="BK291"/>
  <c r="BK237"/>
  <c r="BK222"/>
  <c r="BK213"/>
  <c r="J198"/>
  <c r="BK190"/>
  <c r="BK172"/>
  <c r="J149"/>
  <c i="6" r="BK262"/>
  <c r="BK254"/>
  <c r="BK247"/>
  <c r="BK210"/>
  <c r="BK208"/>
  <c r="J191"/>
  <c r="J186"/>
  <c r="BK154"/>
  <c r="J259"/>
  <c r="J240"/>
  <c r="BK225"/>
  <c r="BK186"/>
  <c r="BK177"/>
  <c r="BK129"/>
  <c r="BK248"/>
  <c r="J225"/>
  <c r="J154"/>
  <c r="J133"/>
  <c r="J129"/>
  <c r="BK263"/>
  <c r="BK259"/>
  <c r="J247"/>
  <c r="BK228"/>
  <c r="J196"/>
  <c r="J193"/>
  <c r="J190"/>
  <c r="BK169"/>
  <c r="J141"/>
  <c i="7" r="J324"/>
  <c r="J296"/>
  <c r="J276"/>
  <c r="BK256"/>
  <c r="BK225"/>
  <c r="J207"/>
  <c r="J186"/>
  <c r="J170"/>
  <c r="J153"/>
  <c r="BK131"/>
  <c r="BK312"/>
  <c r="J292"/>
  <c r="J273"/>
  <c r="BK246"/>
  <c r="J228"/>
  <c r="J216"/>
  <c r="BK207"/>
  <c r="J200"/>
  <c r="BK186"/>
  <c r="J179"/>
  <c r="BK162"/>
  <c r="J315"/>
  <c r="BK294"/>
  <c r="J287"/>
  <c r="J270"/>
  <c r="BK260"/>
  <c r="J233"/>
  <c r="J225"/>
  <c r="J194"/>
  <c r="BK179"/>
  <c r="J150"/>
  <c r="BK143"/>
  <c r="BK315"/>
  <c r="BK287"/>
  <c r="BK273"/>
  <c r="J262"/>
  <c r="J192"/>
  <c r="J184"/>
  <c r="BK145"/>
  <c r="J134"/>
  <c i="8" r="BK240"/>
  <c r="J221"/>
  <c r="J206"/>
  <c r="BK180"/>
  <c r="J166"/>
  <c r="J158"/>
  <c r="BK131"/>
  <c r="BK243"/>
  <c r="J212"/>
  <c r="BK198"/>
  <c r="J187"/>
  <c r="J144"/>
  <c r="J133"/>
  <c r="BK221"/>
  <c r="BK204"/>
  <c r="BK196"/>
  <c r="BK184"/>
  <c r="BK172"/>
  <c r="J140"/>
  <c r="BK135"/>
  <c r="BK231"/>
  <c r="BK212"/>
  <c r="J180"/>
  <c r="BK158"/>
  <c r="BK153"/>
  <c r="J129"/>
  <c i="9" r="J173"/>
  <c r="J158"/>
  <c r="BK142"/>
  <c r="J127"/>
  <c r="J153"/>
  <c r="J132"/>
  <c r="BK139"/>
  <c r="BK162"/>
  <c r="J142"/>
  <c r="BK134"/>
  <c i="10" r="BK239"/>
  <c r="J217"/>
  <c r="J208"/>
  <c r="J154"/>
  <c r="J134"/>
  <c r="J233"/>
  <c r="BK227"/>
  <c r="BK215"/>
  <c r="J202"/>
  <c r="BK190"/>
  <c r="BK176"/>
  <c r="BK159"/>
  <c r="BK143"/>
  <c r="J122"/>
  <c r="J247"/>
  <c r="J223"/>
  <c r="J211"/>
  <c r="J196"/>
  <c r="BK182"/>
  <c r="J146"/>
  <c r="J128"/>
  <c r="BK247"/>
  <c r="BK230"/>
  <c r="BK217"/>
  <c r="BK208"/>
  <c r="BK196"/>
  <c r="BK164"/>
  <c r="J156"/>
  <c r="BK149"/>
  <c r="BK140"/>
  <c i="5" r="J343"/>
  <c r="BK324"/>
  <c r="BK316"/>
  <c r="BK309"/>
  <c r="J291"/>
  <c r="BK263"/>
  <c r="BK244"/>
  <c r="J237"/>
  <c r="BK227"/>
  <c r="J220"/>
  <c r="J200"/>
  <c r="J192"/>
  <c r="J184"/>
  <c r="J146"/>
  <c r="BK512"/>
  <c r="BK499"/>
  <c r="J486"/>
  <c r="J442"/>
  <c r="BK412"/>
  <c r="J408"/>
  <c r="BK399"/>
  <c r="J396"/>
  <c r="BK393"/>
  <c r="J390"/>
  <c r="J380"/>
  <c r="J371"/>
  <c r="J368"/>
  <c r="BK365"/>
  <c r="J362"/>
  <c r="BK350"/>
  <c r="BK340"/>
  <c r="BK318"/>
  <c r="BK294"/>
  <c r="BK258"/>
  <c r="BK242"/>
  <c r="BK220"/>
  <c r="BK204"/>
  <c r="BK181"/>
  <c r="BK140"/>
  <c r="J512"/>
  <c r="BK488"/>
  <c r="BK475"/>
  <c r="J458"/>
  <c r="J446"/>
  <c r="J434"/>
  <c r="J414"/>
  <c r="J393"/>
  <c r="BK368"/>
  <c r="BK337"/>
  <c r="J324"/>
  <c r="BK299"/>
  <c r="J288"/>
  <c r="J258"/>
  <c r="BK232"/>
  <c r="J215"/>
  <c r="J204"/>
  <c r="J196"/>
  <c r="BK192"/>
  <c r="J175"/>
  <c r="BK157"/>
  <c i="6" r="J265"/>
  <c r="J261"/>
  <c r="BK251"/>
  <c r="J228"/>
  <c r="BK212"/>
  <c r="J209"/>
  <c r="J195"/>
  <c r="BK190"/>
  <c r="BK181"/>
  <c r="J142"/>
  <c r="BK257"/>
  <c r="J246"/>
  <c r="J236"/>
  <c r="J211"/>
  <c r="J181"/>
  <c r="J132"/>
  <c r="J257"/>
  <c r="BK236"/>
  <c r="BK216"/>
  <c r="BK196"/>
  <c r="BK145"/>
  <c r="BK131"/>
  <c r="BK265"/>
  <c r="BK261"/>
  <c r="J258"/>
  <c r="BK246"/>
  <c r="J212"/>
  <c r="BK209"/>
  <c r="BK195"/>
  <c r="BK191"/>
  <c r="J177"/>
  <c r="BK142"/>
  <c r="BK130"/>
  <c i="7" r="BK320"/>
  <c r="J290"/>
  <c r="J268"/>
  <c r="J254"/>
  <c r="BK216"/>
  <c r="J205"/>
  <c r="BK200"/>
  <c r="BK176"/>
  <c r="J162"/>
  <c r="J148"/>
  <c r="BK328"/>
  <c r="J302"/>
  <c r="J294"/>
  <c r="J279"/>
  <c r="J256"/>
  <c r="BK254"/>
  <c r="BK233"/>
  <c r="BK220"/>
  <c r="BK214"/>
  <c r="J209"/>
  <c r="J202"/>
  <c r="BK188"/>
  <c r="BK182"/>
  <c r="BK166"/>
  <c r="J143"/>
  <c r="J309"/>
  <c r="BK302"/>
  <c r="BK290"/>
  <c r="J282"/>
  <c r="BK262"/>
  <c r="J236"/>
  <c r="J230"/>
  <c r="J218"/>
  <c r="BK197"/>
  <c r="J190"/>
  <c r="BK164"/>
  <c r="J145"/>
  <c r="J131"/>
  <c r="BK306"/>
  <c r="J285"/>
  <c r="BK270"/>
  <c r="BK265"/>
  <c r="J211"/>
  <c r="J188"/>
  <c r="BK173"/>
  <c i="8" r="J237"/>
  <c r="BK227"/>
  <c r="J217"/>
  <c r="J196"/>
  <c r="J182"/>
  <c r="J172"/>
  <c r="BK160"/>
  <c r="BK133"/>
  <c r="J126"/>
  <c r="BK234"/>
  <c r="J219"/>
  <c r="J200"/>
  <c r="BK190"/>
  <c r="BK182"/>
  <c r="BK140"/>
  <c r="J124"/>
  <c r="J209"/>
  <c r="BK200"/>
  <c r="BK194"/>
  <c r="BK187"/>
  <c r="J175"/>
  <c r="BK150"/>
  <c r="J137"/>
  <c r="J240"/>
  <c r="BK217"/>
  <c r="J204"/>
  <c r="J163"/>
  <c r="J155"/>
  <c r="J150"/>
  <c r="BK137"/>
  <c i="9" r="BK170"/>
  <c r="J162"/>
  <c r="BK156"/>
  <c r="J136"/>
  <c r="J170"/>
  <c r="J156"/>
  <c r="J134"/>
  <c r="BK173"/>
  <c r="BK160"/>
  <c r="BK144"/>
  <c i="10" r="J241"/>
  <c r="J221"/>
  <c r="BK213"/>
  <c r="J164"/>
  <c r="J140"/>
  <c r="BK200"/>
  <c r="J186"/>
  <c r="J161"/>
  <c r="J149"/>
  <c r="BK134"/>
  <c r="BK250"/>
  <c r="BK233"/>
  <c r="BK225"/>
  <c r="J219"/>
  <c r="J200"/>
  <c r="J190"/>
  <c r="J176"/>
  <c r="J137"/>
  <c r="BK122"/>
  <c r="J239"/>
  <c r="BK219"/>
  <c r="BK211"/>
  <c r="BK205"/>
  <c r="J170"/>
  <c r="BK161"/>
  <c r="BK154"/>
  <c r="BK146"/>
  <c i="2" r="J140"/>
  <c i="3" r="BK178"/>
  <c r="BK163"/>
  <c r="BK144"/>
  <c r="J127"/>
  <c r="BK158"/>
  <c r="J140"/>
  <c r="BK130"/>
  <c r="J158"/>
  <c r="J144"/>
  <c r="BK134"/>
  <c i="4" r="BK415"/>
  <c r="J406"/>
  <c r="J391"/>
  <c r="J380"/>
  <c r="J368"/>
  <c r="J357"/>
  <c r="BK343"/>
  <c r="J337"/>
  <c r="J315"/>
  <c r="J309"/>
  <c r="J301"/>
  <c r="BK274"/>
  <c r="J260"/>
  <c r="J226"/>
  <c r="BK219"/>
  <c r="BK211"/>
  <c r="BK163"/>
  <c r="J130"/>
  <c r="BK383"/>
  <c r="BK363"/>
  <c r="J345"/>
  <c r="J332"/>
  <c r="J294"/>
  <c r="J281"/>
  <c r="BK234"/>
  <c r="J231"/>
  <c r="BK222"/>
  <c r="J190"/>
  <c r="J179"/>
  <c r="J172"/>
  <c r="J150"/>
  <c r="J395"/>
  <c r="J386"/>
  <c r="BK294"/>
  <c r="BK260"/>
  <c r="J246"/>
  <c r="BK231"/>
  <c r="BK215"/>
  <c r="J209"/>
  <c r="BK196"/>
  <c r="BK190"/>
  <c r="J148"/>
  <c r="BK408"/>
  <c r="J377"/>
  <c r="BK357"/>
  <c r="BK349"/>
  <c r="J341"/>
  <c r="BK332"/>
  <c r="BK315"/>
  <c r="J304"/>
  <c r="BK285"/>
  <c r="BK246"/>
  <c r="BK217"/>
  <c r="BK192"/>
  <c r="J184"/>
  <c r="BK179"/>
  <c r="BK166"/>
  <c r="BK148"/>
  <c i="5" r="J517"/>
  <c r="J499"/>
  <c r="J461"/>
  <c r="BK446"/>
  <c r="BK434"/>
  <c r="J412"/>
  <c r="BK380"/>
  <c r="BK362"/>
  <c r="BK343"/>
  <c r="BK321"/>
  <c r="J316"/>
  <c r="J309"/>
  <c r="J307"/>
  <c r="BK285"/>
  <c r="J255"/>
  <c r="J244"/>
  <c r="J227"/>
  <c r="BK211"/>
  <c r="J202"/>
  <c r="BK198"/>
  <c r="BK186"/>
  <c r="BK146"/>
  <c r="J497"/>
  <c r="J475"/>
  <c r="J464"/>
  <c r="BK425"/>
  <c r="BK414"/>
  <c r="BK396"/>
  <c r="BK359"/>
  <c i="2" r="BK178"/>
  <c r="J163"/>
  <c r="J154"/>
  <c r="BK148"/>
  <c r="BK140"/>
  <c r="J130"/>
  <c i="1" r="AS94"/>
  <c i="2" r="J178"/>
  <c r="J166"/>
  <c r="J158"/>
  <c r="BK144"/>
  <c r="BK130"/>
  <c r="J174"/>
  <c r="BK166"/>
  <c r="J151"/>
  <c r="BK127"/>
  <c i="3" r="J181"/>
  <c r="BK166"/>
  <c r="BK151"/>
  <c r="J130"/>
  <c r="J178"/>
  <c r="J163"/>
  <c r="J151"/>
  <c r="BK137"/>
  <c r="J166"/>
  <c r="BK154"/>
  <c r="J137"/>
  <c r="J124"/>
  <c i="4" r="J414"/>
  <c r="BK397"/>
  <c r="BK377"/>
  <c r="J363"/>
  <c r="J355"/>
  <c r="J347"/>
  <c r="BK339"/>
  <c r="BK324"/>
  <c r="BK312"/>
  <c r="BK304"/>
  <c r="BK281"/>
  <c r="J270"/>
  <c r="BK243"/>
  <c r="BK224"/>
  <c r="J213"/>
  <c r="J200"/>
  <c r="J194"/>
  <c r="J169"/>
  <c r="BK145"/>
  <c r="J408"/>
  <c r="J351"/>
  <c r="J339"/>
  <c r="BK326"/>
  <c r="J317"/>
  <c r="BK301"/>
  <c r="J285"/>
  <c r="BK239"/>
  <c r="BK226"/>
  <c r="BK206"/>
  <c r="J196"/>
  <c r="BK186"/>
  <c r="J182"/>
  <c r="BK175"/>
  <c r="BK130"/>
  <c r="J383"/>
  <c r="BK380"/>
  <c r="BK368"/>
  <c r="BK365"/>
  <c r="J361"/>
  <c r="BK359"/>
  <c r="BK355"/>
  <c r="J353"/>
  <c r="BK351"/>
  <c r="BK345"/>
  <c r="J326"/>
  <c r="BK320"/>
  <c r="J291"/>
  <c r="BK270"/>
  <c r="BK251"/>
  <c r="J239"/>
  <c r="J219"/>
  <c r="J211"/>
  <c r="J198"/>
  <c r="J192"/>
  <c r="BK150"/>
  <c r="BK139"/>
  <c r="BK410"/>
  <c r="J397"/>
  <c r="J359"/>
  <c r="J343"/>
  <c r="BK337"/>
  <c r="BK317"/>
  <c r="BK307"/>
  <c r="BK236"/>
  <c r="J215"/>
  <c r="BK209"/>
  <c r="J206"/>
  <c r="BK200"/>
  <c r="J186"/>
  <c r="J175"/>
  <c r="BK153"/>
  <c i="5" r="BK516"/>
  <c r="BK482"/>
  <c r="BK464"/>
  <c r="J455"/>
  <c r="BK428"/>
  <c r="J410"/>
  <c r="J377"/>
  <c r="J359"/>
  <c r="J345"/>
  <c r="J333"/>
  <c r="BK311"/>
  <c r="BK297"/>
  <c r="J279"/>
  <c r="BK250"/>
  <c r="J242"/>
  <c r="BK224"/>
  <c r="J206"/>
  <c r="BK200"/>
  <c r="BK184"/>
  <c r="BK178"/>
  <c r="J157"/>
  <c r="BK508"/>
  <c r="BK490"/>
  <c r="BK440"/>
  <c r="BK419"/>
  <c r="J405"/>
  <c r="J374"/>
  <c r="J356"/>
  <c r="BK345"/>
  <c r="J330"/>
  <c r="J321"/>
  <c r="J311"/>
  <c r="BK305"/>
  <c r="BK276"/>
  <c r="J246"/>
  <c r="J239"/>
  <c r="J232"/>
  <c r="J222"/>
  <c r="BK209"/>
  <c r="BK196"/>
  <c r="J190"/>
  <c r="BK175"/>
  <c r="J140"/>
  <c r="BK510"/>
  <c r="BK497"/>
  <c r="J488"/>
  <c r="BK458"/>
  <c r="J428"/>
  <c r="J327"/>
  <c r="J299"/>
  <c r="J263"/>
  <c r="BK255"/>
  <c r="BK239"/>
  <c r="BK215"/>
  <c r="J194"/>
  <c r="BK160"/>
  <c r="J131"/>
  <c r="J490"/>
  <c r="J482"/>
  <c r="J471"/>
  <c r="BK455"/>
  <c r="BK442"/>
  <c r="BK416"/>
  <c r="J399"/>
  <c r="BK390"/>
  <c r="J365"/>
  <c r="BK330"/>
  <c r="J313"/>
  <c r="J297"/>
  <c r="J285"/>
  <c r="BK235"/>
  <c r="J217"/>
  <c r="J211"/>
  <c r="BK202"/>
  <c r="J178"/>
  <c r="J160"/>
  <c r="BK155"/>
  <c i="6" r="J263"/>
  <c r="J256"/>
  <c r="J248"/>
  <c r="J216"/>
  <c r="BK211"/>
  <c r="J202"/>
  <c r="BK193"/>
  <c r="J189"/>
  <c r="J169"/>
  <c r="J131"/>
  <c r="BK258"/>
  <c r="J251"/>
  <c r="BK232"/>
  <c r="BK189"/>
  <c r="BK178"/>
  <c r="J130"/>
  <c r="BK256"/>
  <c r="J232"/>
  <c r="BK202"/>
  <c r="BK192"/>
  <c r="BK141"/>
  <c r="BK132"/>
  <c r="J262"/>
  <c r="J254"/>
  <c r="BK240"/>
  <c r="J210"/>
  <c r="J208"/>
  <c r="J192"/>
  <c r="J178"/>
  <c r="J145"/>
  <c r="BK133"/>
  <c i="7" r="J328"/>
  <c r="J312"/>
  <c r="BK279"/>
  <c r="J258"/>
  <c r="BK248"/>
  <c r="J214"/>
  <c r="BK202"/>
  <c r="J197"/>
  <c r="J173"/>
  <c r="J166"/>
  <c r="BK150"/>
  <c r="BK324"/>
  <c r="J320"/>
  <c r="BK296"/>
  <c r="BK282"/>
  <c r="BK258"/>
  <c r="J248"/>
  <c r="BK236"/>
  <c r="BK228"/>
  <c r="BK218"/>
  <c r="BK211"/>
  <c r="BK205"/>
  <c r="BK194"/>
  <c r="BK184"/>
  <c r="BK170"/>
  <c r="BK153"/>
  <c r="J138"/>
  <c r="J306"/>
  <c r="BK292"/>
  <c r="BK285"/>
  <c r="J265"/>
  <c r="J246"/>
  <c r="BK230"/>
  <c r="J220"/>
  <c r="BK209"/>
  <c r="BK192"/>
  <c r="J176"/>
  <c r="BK148"/>
  <c r="BK134"/>
  <c r="BK309"/>
  <c r="BK276"/>
  <c r="BK268"/>
  <c r="J260"/>
  <c r="BK190"/>
  <c r="J182"/>
  <c r="J164"/>
  <c r="BK138"/>
  <c i="8" r="J243"/>
  <c r="J234"/>
  <c r="BK219"/>
  <c r="BK209"/>
  <c r="J184"/>
  <c r="BK175"/>
  <c r="BK163"/>
  <c r="J153"/>
  <c r="BK129"/>
  <c r="BK124"/>
  <c r="J231"/>
  <c r="BK202"/>
  <c r="J194"/>
  <c r="BK166"/>
  <c r="J135"/>
  <c r="J227"/>
  <c r="BK215"/>
  <c r="J202"/>
  <c r="J198"/>
  <c r="J190"/>
  <c r="BK177"/>
  <c r="BK155"/>
  <c r="J131"/>
  <c r="BK237"/>
  <c r="J215"/>
  <c r="BK206"/>
  <c r="J177"/>
  <c r="J160"/>
  <c r="BK144"/>
  <c r="BK126"/>
  <c i="9" r="J167"/>
  <c r="J160"/>
  <c r="J144"/>
  <c r="BK132"/>
  <c r="BK158"/>
  <c r="J139"/>
  <c r="BK127"/>
  <c r="BK167"/>
  <c r="BK153"/>
  <c r="BK136"/>
  <c i="10" r="BK223"/>
  <c r="J215"/>
  <c r="J193"/>
  <c r="BK152"/>
  <c r="BK131"/>
  <c r="J250"/>
  <c r="J230"/>
  <c r="J225"/>
  <c r="J205"/>
  <c r="BK198"/>
  <c r="J182"/>
  <c r="BK167"/>
  <c r="BK156"/>
  <c r="BK137"/>
  <c r="BK260"/>
  <c r="BK236"/>
  <c r="J227"/>
  <c r="BK202"/>
  <c r="BK193"/>
  <c r="BK186"/>
  <c r="BK170"/>
  <c r="J131"/>
  <c r="J260"/>
  <c r="BK241"/>
  <c r="J236"/>
  <c r="BK221"/>
  <c r="J213"/>
  <c r="J198"/>
  <c r="J167"/>
  <c r="J159"/>
  <c r="J152"/>
  <c r="J143"/>
  <c r="BK128"/>
  <c i="2" l="1" r="BK123"/>
  <c r="J123"/>
  <c r="J98"/>
  <c r="T123"/>
  <c r="R139"/>
  <c r="P157"/>
  <c i="3" r="R123"/>
  <c r="P139"/>
  <c r="T139"/>
  <c r="R157"/>
  <c i="4" r="P129"/>
  <c r="R129"/>
  <c r="P174"/>
  <c r="BK221"/>
  <c r="J221"/>
  <c r="J100"/>
  <c r="T221"/>
  <c r="R233"/>
  <c r="BK250"/>
  <c r="J250"/>
  <c r="J103"/>
  <c r="R250"/>
  <c r="P323"/>
  <c r="BK367"/>
  <c r="J367"/>
  <c r="J105"/>
  <c r="R367"/>
  <c r="P390"/>
  <c r="BK413"/>
  <c r="J413"/>
  <c r="J107"/>
  <c r="P413"/>
  <c i="5" r="BK130"/>
  <c r="J130"/>
  <c r="J98"/>
  <c r="BK183"/>
  <c r="J183"/>
  <c r="J99"/>
  <c r="T183"/>
  <c r="R234"/>
  <c r="P249"/>
  <c r="T249"/>
  <c r="BK287"/>
  <c r="J287"/>
  <c r="J104"/>
  <c r="T287"/>
  <c r="P336"/>
  <c r="T336"/>
  <c r="R370"/>
  <c r="P492"/>
  <c r="BK515"/>
  <c r="J515"/>
  <c r="J108"/>
  <c r="T515"/>
  <c i="2" r="R123"/>
  <c r="BK139"/>
  <c r="J139"/>
  <c r="J99"/>
  <c r="BK157"/>
  <c r="J157"/>
  <c r="J100"/>
  <c r="T157"/>
  <c i="3" r="BK123"/>
  <c r="J123"/>
  <c r="J98"/>
  <c r="T123"/>
  <c r="R139"/>
  <c r="P157"/>
  <c i="4" r="BK129"/>
  <c r="J129"/>
  <c r="J98"/>
  <c r="T129"/>
  <c r="T174"/>
  <c r="R221"/>
  <c r="P233"/>
  <c r="BK242"/>
  <c r="J242"/>
  <c r="J102"/>
  <c r="R242"/>
  <c r="T242"/>
  <c r="T250"/>
  <c r="T323"/>
  <c r="T367"/>
  <c r="R390"/>
  <c r="R413"/>
  <c i="5" r="R130"/>
  <c r="R183"/>
  <c r="P234"/>
  <c r="BK249"/>
  <c r="J249"/>
  <c r="J101"/>
  <c r="R249"/>
  <c r="BK275"/>
  <c r="J275"/>
  <c r="J103"/>
  <c r="R275"/>
  <c r="P287"/>
  <c r="BK336"/>
  <c r="J336"/>
  <c r="J105"/>
  <c r="R336"/>
  <c r="T370"/>
  <c r="R492"/>
  <c r="R515"/>
  <c i="6" r="BK128"/>
  <c r="J128"/>
  <c r="J97"/>
  <c r="P128"/>
  <c r="BK185"/>
  <c r="J185"/>
  <c r="J98"/>
  <c r="R185"/>
  <c r="R194"/>
  <c r="T224"/>
  <c r="R235"/>
  <c r="P255"/>
  <c r="BK260"/>
  <c r="J260"/>
  <c r="J105"/>
  <c r="T260"/>
  <c i="7" r="R130"/>
  <c r="R129"/>
  <c r="R142"/>
  <c r="R141"/>
  <c r="BK213"/>
  <c r="J213"/>
  <c r="J104"/>
  <c r="T213"/>
  <c i="8" r="BK123"/>
  <c r="BK122"/>
  <c r="J122"/>
  <c r="J97"/>
  <c r="T123"/>
  <c r="T122"/>
  <c r="P143"/>
  <c r="T143"/>
  <c r="P157"/>
  <c i="9" r="R131"/>
  <c r="R130"/>
  <c r="R124"/>
  <c i="10" r="BK121"/>
  <c i="6" r="T128"/>
  <c r="BK194"/>
  <c r="J194"/>
  <c r="J99"/>
  <c r="T194"/>
  <c r="R224"/>
  <c r="BK235"/>
  <c r="J235"/>
  <c r="J103"/>
  <c r="T235"/>
  <c r="T255"/>
  <c r="P260"/>
  <c i="7" r="BK130"/>
  <c r="J130"/>
  <c r="J98"/>
  <c r="T130"/>
  <c r="T129"/>
  <c r="P142"/>
  <c r="P141"/>
  <c r="BK169"/>
  <c r="J169"/>
  <c r="J103"/>
  <c r="R169"/>
  <c r="P213"/>
  <c i="8" r="R123"/>
  <c r="R122"/>
  <c r="BK143"/>
  <c r="J143"/>
  <c r="J100"/>
  <c r="R143"/>
  <c r="R157"/>
  <c i="9" r="T131"/>
  <c r="T130"/>
  <c r="T124"/>
  <c i="10" r="P121"/>
  <c r="P120"/>
  <c r="P119"/>
  <c i="1" r="AU103"/>
  <c i="2" r="P123"/>
  <c r="P122"/>
  <c r="P121"/>
  <c i="1" r="AU95"/>
  <c i="2" r="P139"/>
  <c r="T139"/>
  <c r="R157"/>
  <c i="3" r="P123"/>
  <c r="P122"/>
  <c r="P121"/>
  <c i="1" r="AU96"/>
  <c i="3" r="BK139"/>
  <c r="J139"/>
  <c r="J99"/>
  <c r="BK157"/>
  <c r="J157"/>
  <c r="J100"/>
  <c r="T157"/>
  <c i="4" r="BK174"/>
  <c r="J174"/>
  <c r="J99"/>
  <c r="R174"/>
  <c r="P221"/>
  <c r="BK233"/>
  <c r="J233"/>
  <c r="J101"/>
  <c r="T233"/>
  <c r="P242"/>
  <c r="P250"/>
  <c r="BK323"/>
  <c r="J323"/>
  <c r="J104"/>
  <c r="R323"/>
  <c r="P367"/>
  <c r="BK390"/>
  <c r="J390"/>
  <c r="J106"/>
  <c r="T390"/>
  <c r="T413"/>
  <c i="5" r="P130"/>
  <c r="T130"/>
  <c r="P183"/>
  <c r="BK234"/>
  <c r="J234"/>
  <c r="J100"/>
  <c r="T234"/>
  <c r="P275"/>
  <c r="T275"/>
  <c r="R287"/>
  <c r="BK370"/>
  <c r="J370"/>
  <c r="J106"/>
  <c r="P370"/>
  <c r="BK492"/>
  <c r="J492"/>
  <c r="J107"/>
  <c r="T492"/>
  <c r="P515"/>
  <c i="6" r="R128"/>
  <c r="P185"/>
  <c r="T185"/>
  <c r="P194"/>
  <c r="BK224"/>
  <c r="J224"/>
  <c r="J101"/>
  <c r="P224"/>
  <c r="P235"/>
  <c r="BK255"/>
  <c r="J255"/>
  <c r="J104"/>
  <c r="R255"/>
  <c r="R260"/>
  <c i="7" r="P130"/>
  <c r="P129"/>
  <c r="BK142"/>
  <c r="J142"/>
  <c r="J101"/>
  <c r="T142"/>
  <c r="T141"/>
  <c r="P169"/>
  <c r="P168"/>
  <c r="T169"/>
  <c r="T168"/>
  <c r="R213"/>
  <c i="8" r="P123"/>
  <c r="P122"/>
  <c r="BK157"/>
  <c r="J157"/>
  <c r="J101"/>
  <c r="T157"/>
  <c i="9" r="BK131"/>
  <c r="J131"/>
  <c r="J100"/>
  <c r="P131"/>
  <c r="P130"/>
  <c r="P124"/>
  <c i="1" r="AU102"/>
  <c i="10" r="R121"/>
  <c r="R120"/>
  <c r="R119"/>
  <c r="T121"/>
  <c r="T120"/>
  <c r="T119"/>
  <c i="2" r="BK184"/>
  <c r="J184"/>
  <c r="J101"/>
  <c i="3" r="BK180"/>
  <c r="J180"/>
  <c r="J101"/>
  <c i="6" r="BK215"/>
  <c r="J215"/>
  <c r="J100"/>
  <c i="7" r="BK323"/>
  <c r="J323"/>
  <c r="J107"/>
  <c i="9" r="BK172"/>
  <c r="J172"/>
  <c r="J104"/>
  <c i="7" r="BK319"/>
  <c r="J319"/>
  <c r="J106"/>
  <c i="9" r="BK126"/>
  <c r="J126"/>
  <c r="J98"/>
  <c r="BK166"/>
  <c r="J166"/>
  <c r="J102"/>
  <c i="5" r="BK262"/>
  <c r="J262"/>
  <c r="J102"/>
  <c i="6" r="BK231"/>
  <c r="J231"/>
  <c r="J102"/>
  <c r="BK264"/>
  <c r="J264"/>
  <c r="J106"/>
  <c i="7" r="BK137"/>
  <c r="J137"/>
  <c r="J99"/>
  <c r="BK327"/>
  <c r="J327"/>
  <c r="J108"/>
  <c i="9" r="BK169"/>
  <c r="J169"/>
  <c r="J103"/>
  <c i="10" r="BK259"/>
  <c r="J259"/>
  <c r="J99"/>
  <c r="BE131"/>
  <c r="BE134"/>
  <c r="BE137"/>
  <c r="BE167"/>
  <c r="BE170"/>
  <c r="BE182"/>
  <c r="BE190"/>
  <c r="BE200"/>
  <c r="BE213"/>
  <c r="BE225"/>
  <c r="BE250"/>
  <c r="J89"/>
  <c r="E109"/>
  <c r="BE140"/>
  <c r="BE143"/>
  <c r="BE146"/>
  <c r="BE149"/>
  <c r="BE154"/>
  <c r="BE156"/>
  <c r="BE161"/>
  <c r="BE164"/>
  <c r="BE196"/>
  <c r="BE205"/>
  <c r="BE215"/>
  <c r="BE239"/>
  <c r="BE128"/>
  <c r="BE152"/>
  <c r="BE208"/>
  <c r="BE211"/>
  <c r="BE217"/>
  <c r="BE219"/>
  <c r="BE221"/>
  <c r="BE223"/>
  <c r="BE236"/>
  <c r="BE260"/>
  <c r="F92"/>
  <c r="BE122"/>
  <c r="BE159"/>
  <c r="BE176"/>
  <c r="BE186"/>
  <c r="BE193"/>
  <c r="BE198"/>
  <c r="BE202"/>
  <c r="BE227"/>
  <c r="BE230"/>
  <c r="BE233"/>
  <c r="BE241"/>
  <c r="BE247"/>
  <c i="8" r="J123"/>
  <c r="J98"/>
  <c i="9" r="J89"/>
  <c r="BE127"/>
  <c r="BE132"/>
  <c r="BE142"/>
  <c r="BE156"/>
  <c r="BE167"/>
  <c r="BE170"/>
  <c r="F92"/>
  <c r="BE134"/>
  <c r="E114"/>
  <c r="BE136"/>
  <c r="BE139"/>
  <c r="BE144"/>
  <c r="BE158"/>
  <c r="BE162"/>
  <c r="BE173"/>
  <c i="8" r="BK142"/>
  <c r="J142"/>
  <c r="J99"/>
  <c i="9" r="BE153"/>
  <c r="BE160"/>
  <c i="7" r="BK141"/>
  <c r="J141"/>
  <c r="J100"/>
  <c i="8" r="F92"/>
  <c r="BE131"/>
  <c r="BE135"/>
  <c r="BE140"/>
  <c r="BE163"/>
  <c r="BE166"/>
  <c r="BE182"/>
  <c r="BE184"/>
  <c r="BE187"/>
  <c r="BE200"/>
  <c r="BE219"/>
  <c r="BE221"/>
  <c r="E85"/>
  <c r="BE126"/>
  <c r="BE150"/>
  <c r="BE160"/>
  <c r="BE180"/>
  <c r="BE209"/>
  <c r="BE217"/>
  <c r="BE227"/>
  <c r="BE234"/>
  <c r="J89"/>
  <c r="BE124"/>
  <c r="BE129"/>
  <c r="BE133"/>
  <c r="BE144"/>
  <c r="BE155"/>
  <c r="BE158"/>
  <c r="BE172"/>
  <c r="BE175"/>
  <c r="BE177"/>
  <c r="BE194"/>
  <c r="BE196"/>
  <c r="BE204"/>
  <c r="BE206"/>
  <c r="BE215"/>
  <c r="BE237"/>
  <c r="BE240"/>
  <c r="BE243"/>
  <c r="BE137"/>
  <c r="BE153"/>
  <c r="BE190"/>
  <c r="BE198"/>
  <c r="BE202"/>
  <c r="BE212"/>
  <c r="BE231"/>
  <c i="7" r="E85"/>
  <c r="BE150"/>
  <c r="BE162"/>
  <c r="BE164"/>
  <c r="BE176"/>
  <c r="BE184"/>
  <c r="BE197"/>
  <c r="BE200"/>
  <c r="BE207"/>
  <c r="BE260"/>
  <c r="BE279"/>
  <c r="BE294"/>
  <c r="BE296"/>
  <c r="J122"/>
  <c r="BE153"/>
  <c r="BE166"/>
  <c r="BE170"/>
  <c r="BE182"/>
  <c r="BE186"/>
  <c r="BE202"/>
  <c r="BE205"/>
  <c r="BE211"/>
  <c r="BE214"/>
  <c r="BE216"/>
  <c r="BE218"/>
  <c r="BE258"/>
  <c r="BE273"/>
  <c r="BE312"/>
  <c r="BE320"/>
  <c r="BE324"/>
  <c r="BE328"/>
  <c r="BE131"/>
  <c r="BE145"/>
  <c r="BE148"/>
  <c r="BE173"/>
  <c r="BE194"/>
  <c r="BE225"/>
  <c r="BE228"/>
  <c r="BE230"/>
  <c r="BE233"/>
  <c r="BE236"/>
  <c r="BE262"/>
  <c r="BE265"/>
  <c r="BE268"/>
  <c r="BE287"/>
  <c r="BE290"/>
  <c r="BE315"/>
  <c r="F92"/>
  <c r="BE134"/>
  <c r="BE138"/>
  <c r="BE143"/>
  <c r="BE179"/>
  <c r="BE188"/>
  <c r="BE190"/>
  <c r="BE192"/>
  <c r="BE209"/>
  <c r="BE220"/>
  <c r="BE246"/>
  <c r="BE248"/>
  <c r="BE254"/>
  <c r="BE256"/>
  <c r="BE270"/>
  <c r="BE276"/>
  <c r="BE282"/>
  <c r="BE285"/>
  <c r="BE292"/>
  <c r="BE302"/>
  <c r="BE306"/>
  <c r="BE309"/>
  <c i="5" r="BK129"/>
  <c r="BK128"/>
  <c r="J128"/>
  <c i="6" r="E85"/>
  <c r="F92"/>
  <c r="BE130"/>
  <c r="BE131"/>
  <c r="BE145"/>
  <c r="BE186"/>
  <c r="BE192"/>
  <c r="BE210"/>
  <c r="BE216"/>
  <c r="BE248"/>
  <c r="BE256"/>
  <c r="BE263"/>
  <c r="BE154"/>
  <c r="BE169"/>
  <c r="BE177"/>
  <c r="BE178"/>
  <c r="BE181"/>
  <c r="BE189"/>
  <c r="BE191"/>
  <c r="BE209"/>
  <c r="BE211"/>
  <c r="BE240"/>
  <c r="BE246"/>
  <c r="BE251"/>
  <c r="BE257"/>
  <c r="BE132"/>
  <c r="BE141"/>
  <c r="BE142"/>
  <c r="BE190"/>
  <c r="BE193"/>
  <c r="BE195"/>
  <c r="BE196"/>
  <c r="BE202"/>
  <c r="BE208"/>
  <c r="BE212"/>
  <c r="BE247"/>
  <c r="BE254"/>
  <c r="BE259"/>
  <c r="BE261"/>
  <c r="BE262"/>
  <c r="BE265"/>
  <c r="J89"/>
  <c r="BE129"/>
  <c r="BE133"/>
  <c r="BE225"/>
  <c r="BE228"/>
  <c r="BE232"/>
  <c r="BE236"/>
  <c r="BE258"/>
  <c i="5" r="BE140"/>
  <c r="BE175"/>
  <c r="BE181"/>
  <c r="BE184"/>
  <c r="BE186"/>
  <c r="BE200"/>
  <c r="BE204"/>
  <c r="BE206"/>
  <c r="BE217"/>
  <c r="BE220"/>
  <c r="BE224"/>
  <c r="BE227"/>
  <c r="BE239"/>
  <c r="BE252"/>
  <c r="BE263"/>
  <c r="BE307"/>
  <c r="BE309"/>
  <c r="BE318"/>
  <c r="BE340"/>
  <c r="BE348"/>
  <c r="BE359"/>
  <c r="BE377"/>
  <c r="BE412"/>
  <c r="BE425"/>
  <c r="BE434"/>
  <c r="BE464"/>
  <c r="BE499"/>
  <c r="F125"/>
  <c r="BE146"/>
  <c r="BE155"/>
  <c r="BE172"/>
  <c r="BE188"/>
  <c r="BE194"/>
  <c r="BE196"/>
  <c r="BE198"/>
  <c r="BE202"/>
  <c r="BE209"/>
  <c r="BE211"/>
  <c r="BE222"/>
  <c r="BE230"/>
  <c r="BE235"/>
  <c r="BE244"/>
  <c r="BE250"/>
  <c r="BE276"/>
  <c r="BE279"/>
  <c r="BE305"/>
  <c r="BE313"/>
  <c r="BE321"/>
  <c r="BE330"/>
  <c r="BE343"/>
  <c r="BE345"/>
  <c r="BE356"/>
  <c r="BE374"/>
  <c r="BE405"/>
  <c r="BE414"/>
  <c r="BE416"/>
  <c r="BE440"/>
  <c r="BE442"/>
  <c r="BE446"/>
  <c r="BE449"/>
  <c r="BE461"/>
  <c r="BE475"/>
  <c r="BE490"/>
  <c r="J89"/>
  <c r="E118"/>
  <c r="BE157"/>
  <c r="BE160"/>
  <c r="BE178"/>
  <c r="BE190"/>
  <c r="BE215"/>
  <c r="BE242"/>
  <c r="BE246"/>
  <c r="BE255"/>
  <c r="BE285"/>
  <c r="BE294"/>
  <c r="BE297"/>
  <c r="BE316"/>
  <c r="BE337"/>
  <c r="BE362"/>
  <c r="BE368"/>
  <c r="BE371"/>
  <c r="BE380"/>
  <c r="BE410"/>
  <c r="BE428"/>
  <c r="BE444"/>
  <c r="BE455"/>
  <c r="BE482"/>
  <c r="BE497"/>
  <c i="4" r="BK128"/>
  <c r="BK127"/>
  <c r="J127"/>
  <c i="5" r="BE131"/>
  <c r="BE149"/>
  <c r="BE192"/>
  <c r="BE213"/>
  <c r="BE232"/>
  <c r="BE237"/>
  <c r="BE258"/>
  <c r="BE288"/>
  <c r="BE291"/>
  <c r="BE299"/>
  <c r="BE311"/>
  <c r="BE324"/>
  <c r="BE327"/>
  <c r="BE333"/>
  <c r="BE350"/>
  <c r="BE365"/>
  <c r="BE390"/>
  <c r="BE393"/>
  <c r="BE396"/>
  <c r="BE399"/>
  <c r="BE408"/>
  <c r="BE419"/>
  <c r="BE458"/>
  <c r="BE467"/>
  <c r="BE471"/>
  <c r="BE486"/>
  <c r="BE488"/>
  <c r="BE493"/>
  <c r="BE508"/>
  <c r="BE510"/>
  <c r="BE512"/>
  <c r="BE516"/>
  <c r="BE517"/>
  <c i="3" r="BK122"/>
  <c r="J122"/>
  <c r="J97"/>
  <c i="4" r="F92"/>
  <c r="BE130"/>
  <c r="BE139"/>
  <c r="BE148"/>
  <c r="BE169"/>
  <c r="BE190"/>
  <c r="BE196"/>
  <c r="BE219"/>
  <c r="BE222"/>
  <c r="BE226"/>
  <c r="BE229"/>
  <c r="BE239"/>
  <c r="BE251"/>
  <c r="BE260"/>
  <c r="BE274"/>
  <c r="BE288"/>
  <c r="BE294"/>
  <c r="BE301"/>
  <c r="BE320"/>
  <c r="BE324"/>
  <c r="BE343"/>
  <c r="BE349"/>
  <c r="BE361"/>
  <c r="BE363"/>
  <c r="BE365"/>
  <c r="BE380"/>
  <c r="BE383"/>
  <c r="BE386"/>
  <c r="BE391"/>
  <c r="BE415"/>
  <c r="J121"/>
  <c r="BE153"/>
  <c r="BE163"/>
  <c r="BE172"/>
  <c r="BE177"/>
  <c r="BE182"/>
  <c r="BE186"/>
  <c r="BE198"/>
  <c r="BE200"/>
  <c r="BE224"/>
  <c r="BE234"/>
  <c r="BE243"/>
  <c r="BE281"/>
  <c r="BE285"/>
  <c r="BE304"/>
  <c r="BE307"/>
  <c r="BE309"/>
  <c r="BE312"/>
  <c r="BE315"/>
  <c r="BE329"/>
  <c r="BE332"/>
  <c r="BE334"/>
  <c r="BE337"/>
  <c r="BE339"/>
  <c r="BE345"/>
  <c r="BE347"/>
  <c r="BE374"/>
  <c r="BE397"/>
  <c r="BE408"/>
  <c r="BE145"/>
  <c r="BE166"/>
  <c r="BE192"/>
  <c r="BE209"/>
  <c r="BE211"/>
  <c r="BE215"/>
  <c r="BE217"/>
  <c r="BE267"/>
  <c r="BE270"/>
  <c r="BE317"/>
  <c r="BE326"/>
  <c r="BE341"/>
  <c r="BE353"/>
  <c r="BE355"/>
  <c r="BE357"/>
  <c r="BE359"/>
  <c r="BE368"/>
  <c r="BE377"/>
  <c r="BE395"/>
  <c r="BE410"/>
  <c r="BE414"/>
  <c r="E85"/>
  <c r="BE150"/>
  <c r="BE175"/>
  <c r="BE179"/>
  <c r="BE184"/>
  <c r="BE188"/>
  <c r="BE194"/>
  <c r="BE203"/>
  <c r="BE206"/>
  <c r="BE213"/>
  <c r="BE231"/>
  <c r="BE236"/>
  <c r="BE246"/>
  <c r="BE248"/>
  <c r="BE291"/>
  <c r="BE351"/>
  <c r="BE406"/>
  <c i="3" r="E85"/>
  <c r="F92"/>
  <c r="J115"/>
  <c r="BE130"/>
  <c r="BE137"/>
  <c r="BE151"/>
  <c r="BE163"/>
  <c r="BE174"/>
  <c r="BE178"/>
  <c r="BE127"/>
  <c r="BE134"/>
  <c r="BE140"/>
  <c r="BE144"/>
  <c r="BE148"/>
  <c r="BE166"/>
  <c i="2" r="BK122"/>
  <c r="BK121"/>
  <c r="J121"/>
  <c r="J96"/>
  <c i="3" r="BE124"/>
  <c r="BE154"/>
  <c r="BE158"/>
  <c r="BE181"/>
  <c i="2" r="F92"/>
  <c r="BE148"/>
  <c r="E111"/>
  <c r="BE130"/>
  <c r="BE134"/>
  <c r="BE137"/>
  <c r="BE140"/>
  <c r="BE151"/>
  <c r="J89"/>
  <c r="BE124"/>
  <c r="BE144"/>
  <c r="BE158"/>
  <c r="BE166"/>
  <c r="BE178"/>
  <c r="BE182"/>
  <c r="BE185"/>
  <c r="BE127"/>
  <c r="BE154"/>
  <c r="BE163"/>
  <c r="BE174"/>
  <c r="F35"/>
  <c i="1" r="BB95"/>
  <c i="3" r="F34"/>
  <c i="1" r="BA96"/>
  <c i="3" r="F36"/>
  <c i="1" r="BC96"/>
  <c i="4" r="F37"/>
  <c i="1" r="BD97"/>
  <c i="4" r="F34"/>
  <c i="1" r="BA97"/>
  <c i="5" r="F34"/>
  <c i="1" r="BA98"/>
  <c i="5" r="F36"/>
  <c i="1" r="BC98"/>
  <c i="6" r="F36"/>
  <c i="1" r="BC99"/>
  <c i="7" r="F34"/>
  <c i="1" r="BA100"/>
  <c i="7" r="F37"/>
  <c i="1" r="BD100"/>
  <c i="8" r="J34"/>
  <c i="1" r="AW101"/>
  <c i="9" r="F35"/>
  <c i="1" r="BB102"/>
  <c i="9" r="F36"/>
  <c i="1" r="BC102"/>
  <c i="10" r="F36"/>
  <c i="1" r="BC103"/>
  <c i="2" r="J34"/>
  <c i="1" r="AW95"/>
  <c i="2" r="F37"/>
  <c i="1" r="BD95"/>
  <c i="3" r="F37"/>
  <c i="1" r="BD96"/>
  <c i="4" r="J34"/>
  <c i="1" r="AW97"/>
  <c i="4" r="F36"/>
  <c i="1" r="BC97"/>
  <c i="4" r="J30"/>
  <c i="5" r="F35"/>
  <c i="1" r="BB98"/>
  <c i="5" r="F37"/>
  <c i="1" r="BD98"/>
  <c i="6" r="F35"/>
  <c i="1" r="BB99"/>
  <c i="7" r="F36"/>
  <c i="1" r="BC100"/>
  <c i="7" r="J34"/>
  <c i="1" r="AW100"/>
  <c i="8" r="F35"/>
  <c i="1" r="BB101"/>
  <c i="8" r="F36"/>
  <c i="1" r="BC101"/>
  <c i="9" r="F34"/>
  <c i="1" r="BA102"/>
  <c i="9" r="J34"/>
  <c i="1" r="AW102"/>
  <c i="10" r="F35"/>
  <c i="1" r="BB103"/>
  <c i="10" r="J34"/>
  <c i="1" r="AW103"/>
  <c i="2" r="F34"/>
  <c i="1" r="BA95"/>
  <c i="2" r="F36"/>
  <c i="1" r="BC95"/>
  <c i="3" r="J34"/>
  <c i="1" r="AW96"/>
  <c i="3" r="F35"/>
  <c i="1" r="BB96"/>
  <c i="4" r="F35"/>
  <c i="1" r="BB97"/>
  <c i="5" r="J34"/>
  <c i="1" r="AW98"/>
  <c i="6" r="J34"/>
  <c i="1" r="AW99"/>
  <c i="6" r="F37"/>
  <c i="1" r="BD99"/>
  <c i="6" r="F34"/>
  <c i="1" r="BA99"/>
  <c i="5" r="J30"/>
  <c i="7" r="F35"/>
  <c i="1" r="BB100"/>
  <c i="8" r="F37"/>
  <c i="1" r="BD101"/>
  <c i="8" r="F34"/>
  <c i="1" r="BA101"/>
  <c i="9" r="F37"/>
  <c i="1" r="BD102"/>
  <c i="10" r="F34"/>
  <c i="1" r="BA103"/>
  <c i="10" r="F37"/>
  <c i="1" r="BD103"/>
  <c i="6" l="1" r="R127"/>
  <c i="5" r="P129"/>
  <c r="P128"/>
  <c i="1" r="AU98"/>
  <c i="3" r="T122"/>
  <c r="T121"/>
  <c i="4" r="R128"/>
  <c r="R127"/>
  <c i="3" r="R122"/>
  <c r="R121"/>
  <c i="5" r="T129"/>
  <c r="T128"/>
  <c i="8" r="R142"/>
  <c r="R121"/>
  <c i="7" r="R168"/>
  <c r="R128"/>
  <c r="T128"/>
  <c i="6" r="T127"/>
  <c i="8" r="P142"/>
  <c i="6" r="P127"/>
  <c i="1" r="AU99"/>
  <c i="2" r="R122"/>
  <c r="R121"/>
  <c i="4" r="P128"/>
  <c r="P127"/>
  <c i="1" r="AU97"/>
  <c i="2" r="T122"/>
  <c r="T121"/>
  <c i="8" r="P121"/>
  <c i="1" r="AU101"/>
  <c i="7" r="P128"/>
  <c i="1" r="AU100"/>
  <c i="10" r="BK120"/>
  <c r="J120"/>
  <c r="J97"/>
  <c i="8" r="T142"/>
  <c r="T121"/>
  <c i="5" r="R129"/>
  <c r="R128"/>
  <c i="4" r="T128"/>
  <c r="T127"/>
  <c i="7" r="BK168"/>
  <c r="J168"/>
  <c r="J102"/>
  <c i="9" r="BK125"/>
  <c r="J125"/>
  <c r="J97"/>
  <c i="10" r="J121"/>
  <c r="J98"/>
  <c i="6" r="BK127"/>
  <c r="J127"/>
  <c i="9" r="BK130"/>
  <c r="J130"/>
  <c r="J99"/>
  <c i="7" r="BK129"/>
  <c r="J129"/>
  <c r="J97"/>
  <c r="BK318"/>
  <c r="J318"/>
  <c r="J105"/>
  <c i="9" r="BK165"/>
  <c r="J165"/>
  <c r="J101"/>
  <c i="8" r="BK121"/>
  <c r="J121"/>
  <c i="7" r="BK128"/>
  <c r="J128"/>
  <c i="1" r="AG98"/>
  <c i="5" r="J96"/>
  <c r="J129"/>
  <c r="J97"/>
  <c i="1" r="AG97"/>
  <c i="4" r="J128"/>
  <c r="J97"/>
  <c r="J96"/>
  <c i="3" r="BK121"/>
  <c r="J121"/>
  <c r="J96"/>
  <c i="2" r="J122"/>
  <c r="J97"/>
  <c r="J33"/>
  <c i="1" r="AV95"/>
  <c r="AT95"/>
  <c i="2" r="J30"/>
  <c i="1" r="AG95"/>
  <c i="4" r="J33"/>
  <c i="1" r="AV97"/>
  <c r="AT97"/>
  <c r="AN97"/>
  <c i="5" r="F33"/>
  <c i="1" r="AZ98"/>
  <c i="6" r="F33"/>
  <c i="1" r="AZ99"/>
  <c i="7" r="J33"/>
  <c i="1" r="AV100"/>
  <c r="AT100"/>
  <c i="8" r="J30"/>
  <c i="1" r="AG101"/>
  <c i="9" r="F33"/>
  <c i="1" r="AZ102"/>
  <c i="10" r="J33"/>
  <c i="1" r="AV103"/>
  <c r="AT103"/>
  <c i="6" r="J30"/>
  <c i="1" r="AG99"/>
  <c i="3" r="J33"/>
  <c i="1" r="AV96"/>
  <c r="AT96"/>
  <c i="4" r="F33"/>
  <c i="1" r="AZ97"/>
  <c i="6" r="J33"/>
  <c i="1" r="AV99"/>
  <c r="AT99"/>
  <c r="AN99"/>
  <c i="7" r="J30"/>
  <c i="1" r="AG100"/>
  <c i="8" r="J33"/>
  <c i="1" r="AV101"/>
  <c r="AT101"/>
  <c i="10" r="F33"/>
  <c i="1" r="AZ103"/>
  <c i="2" r="F33"/>
  <c i="1" r="AZ95"/>
  <c i="3" r="F33"/>
  <c i="1" r="AZ96"/>
  <c i="5" r="J33"/>
  <c i="1" r="AV98"/>
  <c r="AT98"/>
  <c r="AN98"/>
  <c i="7" r="F33"/>
  <c i="1" r="AZ100"/>
  <c i="8" r="F33"/>
  <c i="1" r="AZ101"/>
  <c i="9" r="J33"/>
  <c i="1" r="AV102"/>
  <c r="AT102"/>
  <c r="BD94"/>
  <c r="W33"/>
  <c r="BC94"/>
  <c r="AY94"/>
  <c r="BB94"/>
  <c r="W31"/>
  <c r="BA94"/>
  <c r="AW94"/>
  <c r="AK30"/>
  <c i="6" l="1" r="J96"/>
  <c i="9" r="BK124"/>
  <c r="J124"/>
  <c i="10" r="BK119"/>
  <c r="J119"/>
  <c r="J96"/>
  <c i="1" r="AN101"/>
  <c i="8" r="J96"/>
  <c i="1" r="AN100"/>
  <c i="7" r="J96"/>
  <c i="8" r="J39"/>
  <c i="7" r="J39"/>
  <c i="6" r="J39"/>
  <c i="5" r="J39"/>
  <c i="4" r="J39"/>
  <c i="1" r="AN95"/>
  <c i="2" r="J39"/>
  <c i="1" r="AU94"/>
  <c i="9" r="J30"/>
  <c i="1" r="AG102"/>
  <c i="3" r="J30"/>
  <c i="1" r="AG96"/>
  <c r="AN96"/>
  <c r="W30"/>
  <c r="W32"/>
  <c r="AZ94"/>
  <c r="W29"/>
  <c r="AX94"/>
  <c i="9" l="1" r="J39"/>
  <c r="J96"/>
  <c i="3" r="J39"/>
  <c i="1" r="AN102"/>
  <c i="10" r="J30"/>
  <c i="1" r="AG103"/>
  <c r="AG94"/>
  <c r="AK26"/>
  <c r="AV94"/>
  <c r="AK29"/>
  <c i="10" l="1" r="J39"/>
  <c i="1" r="AK35"/>
  <c r="AN103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<sst xmlns="http://schemas.openxmlformats.org/spreadsheetml/2006/main">
  <si>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</si>
  <si>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</si>
  <si>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</si>
  <si>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</si>
  <si>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</si>
  <si>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{d2c748e1-ff57-460f-8c75-39b4ddcdc66b}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</si>
  <si>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</si>
  <si>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</si>
  <si>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</si>
  <si>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</si>
  <si>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</si>
  <si>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</si>
  <si>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</si>
  <si>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</si>
  <si>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122024-1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</si>
  <si>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</si>
  <si>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</si>
  <si>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Otrokovice - regenerace panelového sídliště Trávníky - 2.etapa - komunikace, chodníky a park. stání na ul. SNP-verze 1</t>
  </si>
  <si>
    <t>KSO:</t>
  </si>
  <si>
    <t>CC-CZ:</t>
  </si>
  <si>
    <t>Místo:</t>
  </si>
  <si>
    <t>Otrokovice, m.č. Trávníky</t>
  </si>
  <si>
    <t>Datum:</t>
  </si>
  <si>
    <t>28. 2. 2024</t>
  </si>
  <si>
    <t>Zadavatel:</t>
  </si>
  <si>
    <t>IČ:</t>
  </si>
  <si>
    <t>Město Otrokovice</t>
  </si>
  <si>
    <t>DIČ:</t>
  </si>
  <si>
    <t>Uchazeč:</t>
  </si>
  <si>
    <t>Vyplň údaj</t>
  </si>
  <si>
    <t>Projektant:</t>
  </si>
  <si>
    <t>M.Sedlářová</t>
  </si>
  <si>
    <t>True</t>
  </si>
  <si>
    <t>Zpracovatel:</t>
  </si>
  <si>
    <t>Ing.L.Alster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</si>
  <si>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</si>
  <si>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</si>
  <si>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</si>
  <si>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</si>
  <si>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</si>
  <si>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</si>
  <si>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</si>
  <si>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</si>
  <si>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</si>
  <si>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</si>
  <si>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</si>
  <si>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</si>
  <si>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</si>
  <si>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</si>
  <si>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</si>
  <si>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</si>
  <si>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</si>
  <si>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</si>
  <si>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</si>
  <si>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</si>
  <si>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</si>
  <si>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</si>
  <si>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</si>
  <si>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</si>
  <si>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</si>
  <si>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</si>
  <si>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</si>
  <si>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</si>
  <si>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</si>
  <si>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</si>
  <si>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</si>
  <si>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</si>
  <si>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</si>
  <si>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</si>
  <si>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</si>
  <si>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</si>
  <si>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</si>
  <si>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</si>
  <si>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</si>
  <si>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</si>
  <si>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</si>
  <si>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</si>
  <si>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</si>
  <si>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</si>
  <si>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</si>
  <si>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</si>
  <si>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000.1</t>
  </si>
  <si>
    <t>Vedlejší a ostatní rozpočtové náklady - přímé výdaje - hlavní část</t>
  </si>
  <si>
    <t>STA</t>
  </si>
  <si>
    <t>1</t>
  </si>
  <si>
    <t>{0d668f1d-9ef5-44eb-8359-0a143126ed1a}</t>
  </si>
  <si>
    <t>2</t>
  </si>
  <si>
    <t>SO 000.2</t>
  </si>
  <si>
    <t>Vedlejší a ostatní rozpočtové náklady - příméí výdaje - doprovodná část</t>
  </si>
  <si>
    <t>{f340d679-1c7f-4d99-a551-ca074bff52fd}</t>
  </si>
  <si>
    <t>SO 101.1</t>
  </si>
  <si>
    <t>Komunikace, parkovací stání a chodníky - přímé výdaje - hlavní část</t>
  </si>
  <si>
    <t>{e37e689d-82b3-4923-baf8-c69880787706}</t>
  </si>
  <si>
    <t>SO 101.2</t>
  </si>
  <si>
    <t>Komunikace, parkovací stání a chodníky - přímé výdaje - doprovodná část</t>
  </si>
  <si>
    <t>{ebc9fac9-c68a-458a-af6c-bbcf18222e22}</t>
  </si>
  <si>
    <t>SO 301</t>
  </si>
  <si>
    <t>Dešťová kanalizace</t>
  </si>
  <si>
    <t>{6ee596bb-c448-467b-bac0-3a87fa07f676}</t>
  </si>
  <si>
    <t>SO 401</t>
  </si>
  <si>
    <t>Veřejné osvětlení - přímé výdaje - doprovodná část</t>
  </si>
  <si>
    <t>{76c6b7c2-f269-4482-be55-e78e08ff6442}</t>
  </si>
  <si>
    <t>SO 402</t>
  </si>
  <si>
    <t>Nabíjecí stanice pro elektromobily - přímé výdaje - hlavní část</t>
  </si>
  <si>
    <t>{857019e1-6320-4028-b050-88905c6e492c}</t>
  </si>
  <si>
    <t>SO 403</t>
  </si>
  <si>
    <t>Přeložka sdělovacích kabelů - přímé výdaje - doprovodná část</t>
  </si>
  <si>
    <t>{e233c2a7-8641-4005-89dd-7667dde11567}</t>
  </si>
  <si>
    <t>SO 801</t>
  </si>
  <si>
    <t>Sadové úpravy - přímé výdaje -hlavní část</t>
  </si>
  <si>
    <t>{73553f6d-1432-420d-b4fa-9a56ddc8e51a}</t>
  </si>
  <si>
    <t>KRYCÍ LIST SOUPISU PRACÍ</t>
  </si>
  <si>
    <t>Objekt:</t>
  </si>
  <si>
    <t>SO 000.1 - Vedlejší a ostatní rozpočtové náklady - přímé výdaje - hlavní část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</si>
  <si>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</si>
  <si>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</si>
  <si>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</si>
  <si>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</si>
  <si>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</si>
  <si>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</si>
  <si>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</si>
  <si>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</si>
  <si>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</si>
  <si>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</si>
  <si>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</si>
  <si>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</si>
  <si>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</si>
  <si>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</si>
  <si>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</si>
  <si>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</si>
  <si>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</si>
  <si>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</si>
  <si>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</si>
  <si>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</si>
  <si>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</si>
  <si>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</si>
  <si>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</si>
  <si>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</si>
  <si>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</si>
  <si>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</si>
  <si>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</si>
  <si>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</si>
  <si>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</si>
  <si>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</si>
  <si>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011503000</t>
  </si>
  <si>
    <t>Stavební průzkum bez rozlišení</t>
  </si>
  <si>
    <t>ks</t>
  </si>
  <si>
    <t>1024</t>
  </si>
  <si>
    <t>-1915387976</t>
  </si>
  <si>
    <t>VV</t>
  </si>
  <si>
    <t>Ověření průběhu a uložení inženýrských sítí kopanými sondami</t>
  </si>
  <si>
    <t>10</t>
  </si>
  <si>
    <t>012103000</t>
  </si>
  <si>
    <t>Geodetické práce před výstavbou</t>
  </si>
  <si>
    <t>koml…</t>
  </si>
  <si>
    <t>728234581</t>
  </si>
  <si>
    <t xml:space="preserve">Vytýčení  inženýrských sítí na staveništi z hlediska jejich ochrany při provádění stavby</t>
  </si>
  <si>
    <t>3</t>
  </si>
  <si>
    <t>012203000</t>
  </si>
  <si>
    <t>Geodetické práce při provádění stavby</t>
  </si>
  <si>
    <t>kompl.</t>
  </si>
  <si>
    <t>587802846</t>
  </si>
  <si>
    <t xml:space="preserve">Vytýčení  staveniště a jednotlivých objektů stavby a další geodetické práce v průběhu</t>
  </si>
  <si>
    <t>výstavby</t>
  </si>
  <si>
    <t>4</t>
  </si>
  <si>
    <t>0123030R1</t>
  </si>
  <si>
    <t>Geodetické práce po výstavbě</t>
  </si>
  <si>
    <t>komp…</t>
  </si>
  <si>
    <t>1975427061</t>
  </si>
  <si>
    <t>Zaměření skutečného provedení stavby</t>
  </si>
  <si>
    <t>013254000</t>
  </si>
  <si>
    <t>Dokumentace skutečného provedení stavby</t>
  </si>
  <si>
    <t>hod</t>
  </si>
  <si>
    <t>1941895998</t>
  </si>
  <si>
    <t>40</t>
  </si>
  <si>
    <t>VRN3</t>
  </si>
  <si>
    <t>Zařízení staveniště</t>
  </si>
  <si>
    <t>6</t>
  </si>
  <si>
    <t>031002000</t>
  </si>
  <si>
    <t>Související práce pro zařízení staveniště</t>
  </si>
  <si>
    <t>-2111643818</t>
  </si>
  <si>
    <t xml:space="preserve">vypracování projekt.dokumentace pro ZS, případná příprava území pro ZS, včetně </t>
  </si>
  <si>
    <t>eventuálního pronájmu pozemku</t>
  </si>
  <si>
    <t>7</t>
  </si>
  <si>
    <t>032002000</t>
  </si>
  <si>
    <t>Vybavení staveniště</t>
  </si>
  <si>
    <t>kompl…</t>
  </si>
  <si>
    <t>-1252205996</t>
  </si>
  <si>
    <t xml:space="preserve">Příjezd a zpevněné plochy ZS staveniště v nezbytném rozsahu, osazení  vybavení</t>
  </si>
  <si>
    <t>staveniště, jeho oplocení, mobilní WC</t>
  </si>
  <si>
    <t>8</t>
  </si>
  <si>
    <t>033002000</t>
  </si>
  <si>
    <t>Připojení staveniště na inženýrské sítě</t>
  </si>
  <si>
    <t>komp</t>
  </si>
  <si>
    <t>-1694648188</t>
  </si>
  <si>
    <t>Přípojka elektro, včetně odběrného a měřícího místa</t>
  </si>
  <si>
    <t>9</t>
  </si>
  <si>
    <t>034002000</t>
  </si>
  <si>
    <t>Zabezpečení staveniště</t>
  </si>
  <si>
    <t>-1777509701</t>
  </si>
  <si>
    <t xml:space="preserve">náklady na energie, náklady na úklid, ostrahu a nezbytné opravy vybavení  ZS</t>
  </si>
  <si>
    <t>039002000</t>
  </si>
  <si>
    <t>Zrušení zařízení staveniště</t>
  </si>
  <si>
    <t>-338795250</t>
  </si>
  <si>
    <t>Odtsranění vybavení ZS a uvedení jeho plochy do původního stavu</t>
  </si>
  <si>
    <t>VRN4</t>
  </si>
  <si>
    <t>Inženýrská činnost</t>
  </si>
  <si>
    <t>11</t>
  </si>
  <si>
    <t>043103000</t>
  </si>
  <si>
    <t>Zkoušky bez rozlišení</t>
  </si>
  <si>
    <t>882711285</t>
  </si>
  <si>
    <t>Náklady na provedení veškerých zkoušek a předepsaných revizí použitých materiálů</t>
  </si>
  <si>
    <t>a konstrukcí nebo stavebních prací, pokud tyto nejsou předepsány jako položky</t>
  </si>
  <si>
    <t xml:space="preserve">ve výkazech výměr jednotlivých objektů.  Doložení výsledků zkoušek objednateli.</t>
  </si>
  <si>
    <t>0431030R2</t>
  </si>
  <si>
    <t>Zkoušky konstrukcí</t>
  </si>
  <si>
    <t>-2058107524</t>
  </si>
  <si>
    <t>Zkoušky únosnosti pláně a jednotlivých konstrukčních vrstev komunikací</t>
  </si>
  <si>
    <t>13</t>
  </si>
  <si>
    <t>045002000</t>
  </si>
  <si>
    <t>Kompletační a koordinační činnost</t>
  </si>
  <si>
    <t>-2042915719</t>
  </si>
  <si>
    <t>náklady na zajištění činností související se zakázkou, účast zainteresovaných stran na</t>
  </si>
  <si>
    <t>přípravě, jednání u zkoušek atd. Koordinace staveb.prací a dodávek mezi dodavateli</t>
  </si>
  <si>
    <t xml:space="preserve">a se zůčastněnými, podchycení všech změn v průběhu výstavby a předávání informací  </t>
  </si>
  <si>
    <t>o nich, řešení vazeb na okolí, další inženýrská činnost nezahrnutá v ostatních položkách.</t>
  </si>
  <si>
    <t xml:space="preserve">Zajištění uvedení stavby do trvalého užívání, včetně zajištění všech potřebných </t>
  </si>
  <si>
    <t>podkladů.</t>
  </si>
  <si>
    <t>14</t>
  </si>
  <si>
    <t>04910300R</t>
  </si>
  <si>
    <t>Publicita projektu</t>
  </si>
  <si>
    <t>soubor</t>
  </si>
  <si>
    <t>1096477252</t>
  </si>
  <si>
    <t>Náklady spojené s publicitou projektu, zajištění informovanosti veřejnosti</t>
  </si>
  <si>
    <t xml:space="preserve">-především dotčené výstavbou, informační bilboard, ap. </t>
  </si>
  <si>
    <t>15</t>
  </si>
  <si>
    <t>04920300R</t>
  </si>
  <si>
    <t>Ostatní náklady z obchodních podmínek smlouvy o dílo</t>
  </si>
  <si>
    <t>1753374117</t>
  </si>
  <si>
    <t xml:space="preserve">Náklady spojené s dodržením podmínek uvedených v dokumentech vyhlášené soutěže </t>
  </si>
  <si>
    <t xml:space="preserve">a dalších, především obchodních, podmínek smlouvy </t>
  </si>
  <si>
    <t>16</t>
  </si>
  <si>
    <t>04930300R</t>
  </si>
  <si>
    <t>Náklady vzniklé v souvislosti s předáním stavby</t>
  </si>
  <si>
    <t>1010777343</t>
  </si>
  <si>
    <t>VRN9</t>
  </si>
  <si>
    <t>Ostatní náklady</t>
  </si>
  <si>
    <t>17</t>
  </si>
  <si>
    <t>094002000</t>
  </si>
  <si>
    <t>Ostatní náklady související s výstavbou</t>
  </si>
  <si>
    <t>…</t>
  </si>
  <si>
    <t>859308494</t>
  </si>
  <si>
    <t xml:space="preserve">Návrh postupu výstavby a z něj vyplývajícího dopravního značení při výstavbě, </t>
  </si>
  <si>
    <t xml:space="preserve">zajištění vydání stanovení, včetně  poplatků, pronájmu a  umístění dočasného </t>
  </si>
  <si>
    <t>dopravního značení, jeho eventuální úprava a odstranění po ukončení stavebních prací</t>
  </si>
  <si>
    <t>SO 000.2 - Vedlejší a ostatní rozpočtové náklady - příméí výdaje - doprovodná část</t>
  </si>
  <si>
    <t>-1457245451</t>
  </si>
  <si>
    <t>1809288727</t>
  </si>
  <si>
    <t>1036786301</t>
  </si>
  <si>
    <t>-1544806519</t>
  </si>
  <si>
    <t>30539884</t>
  </si>
  <si>
    <t>20</t>
  </si>
  <si>
    <t>-598866273</t>
  </si>
  <si>
    <t>-1760884722</t>
  </si>
  <si>
    <t>-14848055</t>
  </si>
  <si>
    <t>-175441635</t>
  </si>
  <si>
    <t>1366482802</t>
  </si>
  <si>
    <t>-177904764</t>
  </si>
  <si>
    <t>1433387340</t>
  </si>
  <si>
    <t>-2146976030</t>
  </si>
  <si>
    <t>Ostatní náklady z obchodních podmínek smlouvy</t>
  </si>
  <si>
    <t>1464567258</t>
  </si>
  <si>
    <t xml:space="preserve">a dalších, především obchpodních, podmínek smlouvy </t>
  </si>
  <si>
    <t>185012330</t>
  </si>
  <si>
    <t>-641816852</t>
  </si>
  <si>
    <t>SO 101.1 - Komunikace, parkovací stání a chodníky - přímé výdaje - hlavní část</t>
  </si>
  <si>
    <t>HSV - Práce a dodávky HSV</t>
  </si>
  <si>
    <t xml:space="preserve">    1 - Zemní práce</t>
  </si>
  <si>
    <t xml:space="preserve">    11 - Přípravné a přidružené práce</t>
  </si>
  <si>
    <t xml:space="preserve">    2 - Zakládání</t>
  </si>
  <si>
    <t xml:space="preserve">    21 - Zakládání - úprava podloží a základové spáry, zlepšování vlastností hornin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</si>
  <si>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</si>
  <si>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</si>
  <si>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</si>
  <si>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</si>
  <si>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99 - Přesun hmot a manipulace se sutí</t>
  </si>
  <si>
    <t xml:space="preserve">    998 - Přesun hmot</t>
  </si>
  <si>
    <t>HSV</t>
  </si>
  <si>
    <t>Práce a dodávky HSV</t>
  </si>
  <si>
    <t>Zemní práce</t>
  </si>
  <si>
    <t>122252205</t>
  </si>
  <si>
    <t>Odkopávky a prokopávky nezapažené pro silnice a dálnice strojně v hornině třídy těžitelnosti I přes 500 do 1 000 m3</t>
  </si>
  <si>
    <t>m3</t>
  </si>
  <si>
    <t>-873078870</t>
  </si>
  <si>
    <t>(970+380+410+260+(310+130)*0,5+(210+220)*0,35)*0,5</t>
  </si>
  <si>
    <t>Odpočet konstrukcí</t>
  </si>
  <si>
    <t>-(300*0,6+70*0,42+10-0,35+190*0,3+300*0,23)</t>
  </si>
  <si>
    <t>Odpočet odhumusování</t>
  </si>
  <si>
    <t>-1800*0,15</t>
  </si>
  <si>
    <t>Výměna zeminy v akrivní zóně - realizace dle skutečné potřeby</t>
  </si>
  <si>
    <t>(970+380+(310+130)*0,5)*0,2</t>
  </si>
  <si>
    <t>Součet</t>
  </si>
  <si>
    <t>132251103</t>
  </si>
  <si>
    <t>Hloubení nezapažených rýh šířky do 800 mm strojně s urovnáním dna do předepsaného profilu a spádu v hornině třídy těžitelnosti I skupiny 3 přes 50 do 100 m3</t>
  </si>
  <si>
    <t>1696044328</t>
  </si>
  <si>
    <t>Drenáže</t>
  </si>
  <si>
    <t>0,4*0,4*170</t>
  </si>
  <si>
    <t>Přípojky vpustí</t>
  </si>
  <si>
    <t>0,8*0,5*(0,9+1,5)*54</t>
  </si>
  <si>
    <t>133251101</t>
  </si>
  <si>
    <t>Hloubení nezapažených šachet strojně v hornině třídy těžitelnosti I skupiny 3 do 20 m3</t>
  </si>
  <si>
    <t>-805659800</t>
  </si>
  <si>
    <t>Uliční vpusti</t>
  </si>
  <si>
    <t>1,2*1,2*2,2*7</t>
  </si>
  <si>
    <t>162651111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</si>
  <si>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</si>
  <si>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-952669482</t>
  </si>
  <si>
    <t>894,2+79,04+22,176</t>
  </si>
  <si>
    <t>171201211</t>
  </si>
  <si>
    <t>Poplatek za uložení stavebního odpadu na skládce (skládkovné) zeminy a kameniva zatříděného do Katalogu odpadů pod kódem 170 504</t>
  </si>
  <si>
    <t>t</t>
  </si>
  <si>
    <t>167624710</t>
  </si>
  <si>
    <t>Předpokládaná skládka Moravská skládková</t>
  </si>
  <si>
    <t>995,416*1,7</t>
  </si>
  <si>
    <t>174151101</t>
  </si>
  <si>
    <t>Zásyp sypaninou z jakékoliv horniny strojně s uložením výkopku ve vrstvách se zhutněním jam, šachet, rýh nebo kolem objektů v těchto vykopávkách</t>
  </si>
  <si>
    <t>-1343238016</t>
  </si>
  <si>
    <t xml:space="preserve">Přípojky vpustí </t>
  </si>
  <si>
    <t>Vpusti</t>
  </si>
  <si>
    <t>1,2*1,2*2,2*7*0,75</t>
  </si>
  <si>
    <t>Odpočet obsypu potrubí</t>
  </si>
  <si>
    <t>-19,44</t>
  </si>
  <si>
    <t>Odpočet lože potrubí</t>
  </si>
  <si>
    <t>-4,32</t>
  </si>
  <si>
    <t>M</t>
  </si>
  <si>
    <t>58344171</t>
  </si>
  <si>
    <t>štěrkodrť frakce 0/32</t>
  </si>
  <si>
    <t>1157936709</t>
  </si>
  <si>
    <t>44,712</t>
  </si>
  <si>
    <t>44,712*2 'Přepočtené koeficientem množství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</si>
  <si>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</si>
  <si>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</si>
  <si>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474640641</t>
  </si>
  <si>
    <t xml:space="preserve">Přípojky vpustí  </t>
  </si>
  <si>
    <t>0,8*0,45*54</t>
  </si>
  <si>
    <t>58337331</t>
  </si>
  <si>
    <t>štěrkopísek frakce 0/22</t>
  </si>
  <si>
    <t>-196257540</t>
  </si>
  <si>
    <t>19,44</t>
  </si>
  <si>
    <t>19,44*2 'Přepočtené koeficientem množství</t>
  </si>
  <si>
    <t>181152302</t>
  </si>
  <si>
    <t>Úprava pláně na stavbách silnic a dálnic strojně v zářezech mimo skalních se zhutněním</t>
  </si>
  <si>
    <t>m2</t>
  </si>
  <si>
    <t>-257458768</t>
  </si>
  <si>
    <t>970+380+410+260+(310+130)*0,5+(210+220)*0,35</t>
  </si>
  <si>
    <t>Přípravné a přidružené práce</t>
  </si>
  <si>
    <t>121151123</t>
  </si>
  <si>
    <t>Sejmutí ornice strojně při souvislé ploše přes 500 m2, tl. vrstvy do 200 mm</t>
  </si>
  <si>
    <t>-1140184970</t>
  </si>
  <si>
    <t>1800</t>
  </si>
  <si>
    <t>162506111</t>
  </si>
  <si>
    <t xml:space="preserve">Vodorovné přemístění výkopku bez naložení, avšak se složením  zemin schopných zúrodnění, na vzdálenost přes 2000 do 3000 m</t>
  </si>
  <si>
    <t>1497351971</t>
  </si>
  <si>
    <t>1800*0,15</t>
  </si>
  <si>
    <t>171206111</t>
  </si>
  <si>
    <t xml:space="preserve">Uložení zemin schopných zúrodnění nebo výsypek do násypů  předepsaných tvarů s urovnáním</t>
  </si>
  <si>
    <t>875163003</t>
  </si>
  <si>
    <t>Mezideponie</t>
  </si>
  <si>
    <t>270,0</t>
  </si>
  <si>
    <t>113154124</t>
  </si>
  <si>
    <t>Frézování živičného podkladu nebo krytu s naložením na dopravní prostředek plochy do 500 m2 bez překážek v trase pruhu šířky přes 0,5 m do 1 m, tloušťky vrstvy 100 mm</t>
  </si>
  <si>
    <t>61380668</t>
  </si>
  <si>
    <t>300</t>
  </si>
  <si>
    <t>113106142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</si>
  <si>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</si>
  <si>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829651417</t>
  </si>
  <si>
    <t>113106144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</si>
  <si>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</si>
  <si>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-2066493905</t>
  </si>
  <si>
    <t>190</t>
  </si>
  <si>
    <t>113106146</t>
  </si>
  <si>
    <t>Rozebrání dlažeb komunikací pro pěší s přemístěním hmot na skládku na vzdálenost do 3 m nebo s naložením na dopravní prostředek s ložem z kameniva nebo živice a s jakoukoliv výplní spár strojně plochy jednotlivě přes 50 m2 z vegetační dlažby betonové</t>
  </si>
  <si>
    <t>848015902</t>
  </si>
  <si>
    <t>70</t>
  </si>
  <si>
    <t>18</t>
  </si>
  <si>
    <t>113107331</t>
  </si>
  <si>
    <t>Odstranění podkladů nebo krytů strojně plochy jednotlivě do 50 m2 s přemístěním hmot na skládku na vzdálenost do 3 m nebo s naložením na dopravní prostředek z betonu prostého, o tl. vrstvy přes 100 do 150 mm</t>
  </si>
  <si>
    <t>-703660660</t>
  </si>
  <si>
    <t>19</t>
  </si>
  <si>
    <t>113107162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</si>
  <si>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</si>
  <si>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1774122376</t>
  </si>
  <si>
    <t>113107212</t>
  </si>
  <si>
    <t>Odstranění podkladů nebo krytů strojně plochy jednotlivě přes 200 m2 s přemístěním hmot na skládku na vzdálenost do 20 m nebo s naložením na dopravní prostředek z kameniva těženého, o tl. vrstvy přes 100 do 200 mm</t>
  </si>
  <si>
    <t>2106793604</t>
  </si>
  <si>
    <t>10+300</t>
  </si>
  <si>
    <t>113107213</t>
  </si>
  <si>
    <t>Odstranění podkladů nebo krytů strojně plochy jednotlivě přes 200 m2 s přemístěním hmot na skládku na vzdálenost do 20 m nebo s naložením na dopravní prostředek z kameniva těženého, o tl. vrstvy přes 200 do 300 mm</t>
  </si>
  <si>
    <t>-1453420616</t>
  </si>
  <si>
    <t>300+70</t>
  </si>
  <si>
    <t>22</t>
  </si>
  <si>
    <t>113107232</t>
  </si>
  <si>
    <t>Odstranění podkladů nebo krytů strojně plochy jednotlivě přes 200 m2 s přemístěním hmot na skládku na vzdálenost do 20 m nebo s naložením na dopravní prostředek z betonu prostého, o tl. vrstvy přes 150 do 300 mm</t>
  </si>
  <si>
    <t>-1903217745</t>
  </si>
  <si>
    <t>23</t>
  </si>
  <si>
    <t>113107413</t>
  </si>
  <si>
    <t>Odstranění podkladů nebo krytů při překopech inženýrských sítí s přemístěním hmot na skládku ve vzdálenosti do 3 m nebo s naložením na dopravní prostředek strojně plochy jednotlivě do 15 m2 z kameniva těženého, o tl. vrstvy přes 200 do 300 mm</t>
  </si>
  <si>
    <t>-54758050</t>
  </si>
  <si>
    <t>Přípojka vpusti</t>
  </si>
  <si>
    <t>0,8*6+1,2*1,2</t>
  </si>
  <si>
    <t>24</t>
  </si>
  <si>
    <t>919735126</t>
  </si>
  <si>
    <t>Řezání stávajícího betonového krytu nebo podkladu hloubky přes 250 do 300 mm</t>
  </si>
  <si>
    <t>m</t>
  </si>
  <si>
    <t>-1919013492</t>
  </si>
  <si>
    <t>2*4+1,2*3</t>
  </si>
  <si>
    <t>25</t>
  </si>
  <si>
    <t>113107432</t>
  </si>
  <si>
    <t>Odstranění podkladů nebo krytů při překopech inženýrských sítí s přemístěním hmot na skládku ve vzdálenosti do 3 m nebo s naložením na dopravní prostředek strojně plochy jednotlivě do 15 m2 z betonu prostého, o tl. vrstvy přes 150 do 300 mm</t>
  </si>
  <si>
    <t>759652740</t>
  </si>
  <si>
    <t>26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</si>
  <si>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</si>
  <si>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</si>
  <si>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1551214786</t>
  </si>
  <si>
    <t>35+460</t>
  </si>
  <si>
    <t>27</t>
  </si>
  <si>
    <t>979024442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</si>
  <si>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chodníkových</t>
  </si>
  <si>
    <t>575481189</t>
  </si>
  <si>
    <t>460</t>
  </si>
  <si>
    <t>28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</si>
  <si>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</si>
  <si>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</si>
  <si>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-2121894862</t>
  </si>
  <si>
    <t>35</t>
  </si>
  <si>
    <t>29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</si>
  <si>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</si>
  <si>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</si>
  <si>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-402599101</t>
  </si>
  <si>
    <t>30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</si>
  <si>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</si>
  <si>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</si>
  <si>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-134315421</t>
  </si>
  <si>
    <t>31</t>
  </si>
  <si>
    <t>97909444R</t>
  </si>
  <si>
    <t>Očištění vybouraných zatravňovací dlažby s původním spárováním z kameniva těženého</t>
  </si>
  <si>
    <t>476140102</t>
  </si>
  <si>
    <t>Zakládání</t>
  </si>
  <si>
    <t>32</t>
  </si>
  <si>
    <t>211571112</t>
  </si>
  <si>
    <t xml:space="preserve">Výplň kamenivem do rýh odvodňovacích žeber nebo trativodů  bez zhutnění, s úpravou povrchu výplně štěrkopískem netříděným</t>
  </si>
  <si>
    <t>-497500857</t>
  </si>
  <si>
    <t>0,3*0,4*170</t>
  </si>
  <si>
    <t>33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</si>
  <si>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</si>
  <si>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</si>
  <si>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260639221</t>
  </si>
  <si>
    <t>0,4*4*170</t>
  </si>
  <si>
    <t>34</t>
  </si>
  <si>
    <t>69311225</t>
  </si>
  <si>
    <t>geotextilie netkaná separační, ochranná, filtrační, drenážní PES 100g/m2</t>
  </si>
  <si>
    <t>249147142</t>
  </si>
  <si>
    <t>272</t>
  </si>
  <si>
    <t>272*1,1845 'Přepočtené koeficientem množství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</si>
  <si>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</si>
  <si>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</si>
  <si>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441520092</t>
  </si>
  <si>
    <t>170</t>
  </si>
  <si>
    <t>36</t>
  </si>
  <si>
    <t>89561111R</t>
  </si>
  <si>
    <t>Napojení drenáže do uliční vpusti - kompletní</t>
  </si>
  <si>
    <t>kus</t>
  </si>
  <si>
    <t>1336717920</t>
  </si>
  <si>
    <t>Zakládání - úprava podloží a základové spáry, zlepšování vlastností hornin</t>
  </si>
  <si>
    <t>37</t>
  </si>
  <si>
    <t>213141112</t>
  </si>
  <si>
    <t xml:space="preserve">Zřízení vrstvy z geotextilie  filtrační, separační, odvodňovací, ochranné, výztužné nebo protierozní v rovině nebo ve sklonu do 1:5, šířky přes 3 do 6 m</t>
  </si>
  <si>
    <t>1322091183</t>
  </si>
  <si>
    <t>38</t>
  </si>
  <si>
    <t>69311201</t>
  </si>
  <si>
    <t>geotextilie netkaná PES+PP 400g/m2</t>
  </si>
  <si>
    <t>402055118</t>
  </si>
  <si>
    <t>2390,5</t>
  </si>
  <si>
    <t>2390,5*1,05 'Přepočtené koeficientem množství</t>
  </si>
  <si>
    <t>39</t>
  </si>
  <si>
    <t>564861111</t>
  </si>
  <si>
    <t>Podklad ze štěrkodrti ŠD s rozprostřením a zhutněním plochy přes 100 m2, po zhutnění tl. 200 mm</t>
  </si>
  <si>
    <t>-1815143175</t>
  </si>
  <si>
    <t>Sanace pláně - frakce 32-63</t>
  </si>
  <si>
    <t>Vodorovné konstrukce</t>
  </si>
  <si>
    <t>451572111</t>
  </si>
  <si>
    <t>Lože pod potrubí, stoky a drobné objekty v otevřeném výkopu z kameniva drobného těženého 0 až 4 mm</t>
  </si>
  <si>
    <t>-2136894475</t>
  </si>
  <si>
    <t>0,8*0,1*54</t>
  </si>
  <si>
    <t>41</t>
  </si>
  <si>
    <t>452112112</t>
  </si>
  <si>
    <t>Osazení betonových dílců prstenců nebo rámů pod poklopy a mříže, výšky do 100 mm</t>
  </si>
  <si>
    <t>-1794885442</t>
  </si>
  <si>
    <t>2*7</t>
  </si>
  <si>
    <t>42</t>
  </si>
  <si>
    <t>59224013</t>
  </si>
  <si>
    <t>prstenec šachtový vyrovnávací betonový 625x100x100mm</t>
  </si>
  <si>
    <t>-2087753695</t>
  </si>
  <si>
    <t>Komunikace pozemní</t>
  </si>
  <si>
    <t>43</t>
  </si>
  <si>
    <t>564851111</t>
  </si>
  <si>
    <t xml:space="preserve">Podklad ze štěrkodrti ŠD  s rozprostřením a zhutněním, po zhutnění tl. 150 mm</t>
  </si>
  <si>
    <t>-829258395</t>
  </si>
  <si>
    <t>Frakce 0-63</t>
  </si>
  <si>
    <t>Parkovací stání</t>
  </si>
  <si>
    <t>970</t>
  </si>
  <si>
    <t>Parkovací stání - komunikace</t>
  </si>
  <si>
    <t>380</t>
  </si>
  <si>
    <t>Pod zapuštěnými chodníkovými obrubníky</t>
  </si>
  <si>
    <t>220*0,35</t>
  </si>
  <si>
    <t>44</t>
  </si>
  <si>
    <t>564851114</t>
  </si>
  <si>
    <t>Podklad ze štěrkodrti ŠD s rozprostřením a zhutněním plochy přes 100 m2, po zhutnění tl. 180 mm</t>
  </si>
  <si>
    <t>2025169901</t>
  </si>
  <si>
    <t>Frakce 32-63</t>
  </si>
  <si>
    <t>Chodník, odrazný pruh</t>
  </si>
  <si>
    <t>410</t>
  </si>
  <si>
    <t>Chodník, výhledově stezka pro pěší a cyklisty</t>
  </si>
  <si>
    <t>260</t>
  </si>
  <si>
    <t>45</t>
  </si>
  <si>
    <t>592904230</t>
  </si>
  <si>
    <t>670</t>
  </si>
  <si>
    <t>46</t>
  </si>
  <si>
    <t>564861112</t>
  </si>
  <si>
    <t>Podklad ze štěrkodrti ŠD s rozprostřením a zhutněním plochy přes 100 m2, po zhutnění tl. 210 mm</t>
  </si>
  <si>
    <t>876459450</t>
  </si>
  <si>
    <t>Pod chodníkovými obrubníky s převýšením</t>
  </si>
  <si>
    <t>210*0,35</t>
  </si>
  <si>
    <t>47</t>
  </si>
  <si>
    <t>564861114</t>
  </si>
  <si>
    <t>Podklad ze štěrkodrti ŠD s rozprostřením a zhutněním plochy přes 100 m2, po zhutnění tl. 230 mm</t>
  </si>
  <si>
    <t>-63662232</t>
  </si>
  <si>
    <t>48</t>
  </si>
  <si>
    <t>564871111</t>
  </si>
  <si>
    <t>Podklad ze štěrkodrti ŠD s rozprostřením a zhutněním plochy přes 100 m2, po zhutnění tl. 250 mm</t>
  </si>
  <si>
    <t>-1671163520</t>
  </si>
  <si>
    <t>Pod silničními obrubníky</t>
  </si>
  <si>
    <t>(310+130)*0,5</t>
  </si>
  <si>
    <t>49</t>
  </si>
  <si>
    <t>566901132</t>
  </si>
  <si>
    <t>Vyspravení podkladu po překopech inženýrských sítí plochy do 15 m2 s rozprostřením a zhutněním štěrkodrtí tl. 150 mm</t>
  </si>
  <si>
    <t>471225505</t>
  </si>
  <si>
    <t>Vyspravení v tl. 300 mm</t>
  </si>
  <si>
    <t>0,8*6*2</t>
  </si>
  <si>
    <t>50</t>
  </si>
  <si>
    <t>566901171</t>
  </si>
  <si>
    <t>Vyspravení podkladu po překopech inženýrských sítí plochy do 15 m2 s rozprostřením a zhutněním směsí zpevněnou cementem SC C 20/25 (PB I) tl. 100 mm</t>
  </si>
  <si>
    <t>-145163683</t>
  </si>
  <si>
    <t>Vyspravení v celkové tloušťce 250 mm</t>
  </si>
  <si>
    <t>0,8*6</t>
  </si>
  <si>
    <t>51</t>
  </si>
  <si>
    <t>566901172</t>
  </si>
  <si>
    <t>Vyspravení podkladu po překopech inženýrských sítí plochy do 15 m2 s rozprostřením a zhutněním směsí zpevněnou cementem SC C 20/25 (PB I) tl. 150 mm</t>
  </si>
  <si>
    <t>1399641565</t>
  </si>
  <si>
    <t>52</t>
  </si>
  <si>
    <t>596211223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</si>
  <si>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přes 300 m2</t>
  </si>
  <si>
    <t>336465334</t>
  </si>
  <si>
    <t>53</t>
  </si>
  <si>
    <t>59246073</t>
  </si>
  <si>
    <t>dlažba skladebná vsakovací betonová 200x100mm tl 80mm přírodní</t>
  </si>
  <si>
    <t>1689097494</t>
  </si>
  <si>
    <t>410*1,015 'Přepočtené koeficientem množství</t>
  </si>
  <si>
    <t>54</t>
  </si>
  <si>
    <t>5924607R</t>
  </si>
  <si>
    <t>dlažba skladebná vsakovací betonová 200x100mm tl 80mm barevná - bez zkosených hran</t>
  </si>
  <si>
    <t>-483061532</t>
  </si>
  <si>
    <t>260*1,015 'Přepočtené koeficientem množství</t>
  </si>
  <si>
    <t>55</t>
  </si>
  <si>
    <t>596212223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</si>
  <si>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300 m2</t>
  </si>
  <si>
    <t>-286090659</t>
  </si>
  <si>
    <t>56</t>
  </si>
  <si>
    <t>592460RR</t>
  </si>
  <si>
    <t>dlažba skladebná vsakovací betonová 200x200mm tl 80mm přírodní</t>
  </si>
  <si>
    <t>1828614248</t>
  </si>
  <si>
    <t>380-1,35</t>
  </si>
  <si>
    <t>378,65*1,015 'Přepočtené koeficientem množství</t>
  </si>
  <si>
    <t>57</t>
  </si>
  <si>
    <t>59246074</t>
  </si>
  <si>
    <t>dlažba skladebná vsakovací betonová 200x100mm tl 80mm barevná</t>
  </si>
  <si>
    <t>-1276811911</t>
  </si>
  <si>
    <t>1,35</t>
  </si>
  <si>
    <t>1,35*1,015 'Přepočtené koeficientem množství</t>
  </si>
  <si>
    <t>58</t>
  </si>
  <si>
    <t>596412213</t>
  </si>
  <si>
    <t>Kladení dlažby z betonových vegetačních dlaždic pozemních komunikací s ložem z kameniva těženého nebo drceného tl. do 50 mm, s vyplněním spár a vegetačních otvorů, s hutněním vibrováním tl. 80 mm, pro plochy přes 300 m2</t>
  </si>
  <si>
    <t>-736353168</t>
  </si>
  <si>
    <t>59</t>
  </si>
  <si>
    <t>59245035</t>
  </si>
  <si>
    <t>dlažba plošná vegetační betonová 200x200mm tl 80mm přírodní</t>
  </si>
  <si>
    <t>1206968446</t>
  </si>
  <si>
    <t>970-35</t>
  </si>
  <si>
    <t>935*1,01 'Přepočtené koeficientem množství</t>
  </si>
  <si>
    <t>60</t>
  </si>
  <si>
    <t>5924503R</t>
  </si>
  <si>
    <t>dlažba plošná vegetační betonová 200x100mm tl 80mm barevná</t>
  </si>
  <si>
    <t>1524251821</t>
  </si>
  <si>
    <t>35*1,015 'Přepočtené koeficientem množství</t>
  </si>
  <si>
    <t>Trubní vedení</t>
  </si>
  <si>
    <t>61</t>
  </si>
  <si>
    <t>83126319R</t>
  </si>
  <si>
    <t>Napojení kanalizační přípojky DN od 100 do 300 na stávající kanalizaci</t>
  </si>
  <si>
    <t>-531934293</t>
  </si>
  <si>
    <t>62</t>
  </si>
  <si>
    <t>871310330</t>
  </si>
  <si>
    <t>Montáž kanalizačního potrubí z plastů z polypropylenu PP hladkého plnostěnného SN 16 DN 150</t>
  </si>
  <si>
    <t>848581692</t>
  </si>
  <si>
    <t>Přípojky DVP</t>
  </si>
  <si>
    <t>47-2</t>
  </si>
  <si>
    <t>63</t>
  </si>
  <si>
    <t>28617094</t>
  </si>
  <si>
    <t>trubka kanalizační PP plnostěnná třívrstvá DN 150x6000mm SN16</t>
  </si>
  <si>
    <t>2130552330</t>
  </si>
  <si>
    <t>45*1,015 'Přepočtené koeficientem množství</t>
  </si>
  <si>
    <t>64</t>
  </si>
  <si>
    <t>871350330</t>
  </si>
  <si>
    <t>Montáž kanalizačního potrubí z polypropylenu PP hladkého plnostěnného SN 16 DN 200</t>
  </si>
  <si>
    <t>175739916</t>
  </si>
  <si>
    <t>7-1</t>
  </si>
  <si>
    <t>65</t>
  </si>
  <si>
    <t>28617095</t>
  </si>
  <si>
    <t>trubka kanalizační PP plnostěnná třívrstvá DN 200x6000mm SN16</t>
  </si>
  <si>
    <t>-1746275242</t>
  </si>
  <si>
    <t>6*1,015 'Přepočtené koeficientem množství</t>
  </si>
  <si>
    <t>66</t>
  </si>
  <si>
    <t>877310320</t>
  </si>
  <si>
    <t>Montáž tvarovek na kanalizačním plastovém potrubí z PP nebo PVC-U hladkého plnostěnného odboček DN 150</t>
  </si>
  <si>
    <t>-1847276574</t>
  </si>
  <si>
    <t>67</t>
  </si>
  <si>
    <t>28617205.1</t>
  </si>
  <si>
    <t>odbočka kanalizační PP třívrstvá SN16 45° DN 150/150</t>
  </si>
  <si>
    <t>703261887</t>
  </si>
  <si>
    <t>68</t>
  </si>
  <si>
    <t>877350320</t>
  </si>
  <si>
    <t>Montáž tvarovek na kanalizačním plastovém potrubí z PP nebo PVC-U hladkého plnostěnného odboček DN 200</t>
  </si>
  <si>
    <t>-1465085068</t>
  </si>
  <si>
    <t>69</t>
  </si>
  <si>
    <t>28617207</t>
  </si>
  <si>
    <t>odbočka kanalizační PP třívrstvá SN16 45° DN 200/150</t>
  </si>
  <si>
    <t>48967573</t>
  </si>
  <si>
    <t>895941343</t>
  </si>
  <si>
    <t>Osazení vpusti uliční z betonových dílců DN 500 dno vysoké s kalištěm</t>
  </si>
  <si>
    <t>-1268787336</t>
  </si>
  <si>
    <t>71</t>
  </si>
  <si>
    <t>59224470</t>
  </si>
  <si>
    <t>vpusť uliční DN 500 kaliště vysoké 500/525x65mm</t>
  </si>
  <si>
    <t>1275359645</t>
  </si>
  <si>
    <t>72</t>
  </si>
  <si>
    <t>895941362</t>
  </si>
  <si>
    <t>Osazení vpusti uliční z betonových dílců DN 500 skruž středová 590 mm</t>
  </si>
  <si>
    <t>530438611</t>
  </si>
  <si>
    <t>73</t>
  </si>
  <si>
    <t>59224462</t>
  </si>
  <si>
    <t>vpusť uliční DN 500 skruž průběžná vysoká betonová 500/590x65mm</t>
  </si>
  <si>
    <t>-1121705069</t>
  </si>
  <si>
    <t>74</t>
  </si>
  <si>
    <t>895941366</t>
  </si>
  <si>
    <t>Osazení vpusti uliční z betonových dílců DN 500 skruž průběžná s výtokem</t>
  </si>
  <si>
    <t>-1055618226</t>
  </si>
  <si>
    <t>75</t>
  </si>
  <si>
    <t>59224464</t>
  </si>
  <si>
    <t>vpusť uliční DN 500 skruž průběžná 500/590x65mm betonová s odtokem 150mm PVC</t>
  </si>
  <si>
    <t>-1533737337</t>
  </si>
  <si>
    <t>76</t>
  </si>
  <si>
    <t>5922446R</t>
  </si>
  <si>
    <t>vpusť uliční DN 500 skruž průběžná 500/590x65mm betonová atyp s odtokem 200mm a nátokem 150mm PVC</t>
  </si>
  <si>
    <t>-70908545</t>
  </si>
  <si>
    <t>77</t>
  </si>
  <si>
    <t>899204112</t>
  </si>
  <si>
    <t>Osazení mříží litinových včetně rámů a košů na bahno pro třídu zatížení D400, E600</t>
  </si>
  <si>
    <t>-833782061</t>
  </si>
  <si>
    <t>78</t>
  </si>
  <si>
    <t>55242328</t>
  </si>
  <si>
    <t xml:space="preserve">mříž D 400 -  plochá, 600x600 4-stranný rám</t>
  </si>
  <si>
    <t>392722363</t>
  </si>
  <si>
    <t>79</t>
  </si>
  <si>
    <t>5524100R</t>
  </si>
  <si>
    <t>koš kalový - těžký</t>
  </si>
  <si>
    <t>301994622</t>
  </si>
  <si>
    <t>80</t>
  </si>
  <si>
    <t>899722114</t>
  </si>
  <si>
    <t>Krytí potrubí z plastů výstražnou fólií z PVC šířky 40 cm</t>
  </si>
  <si>
    <t>-438630617</t>
  </si>
  <si>
    <t>47+7</t>
  </si>
  <si>
    <t>Ostatní konstrukce a práce, bourání</t>
  </si>
  <si>
    <t>81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</si>
  <si>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</si>
  <si>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</si>
  <si>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1066936740</t>
  </si>
  <si>
    <t>Obrubník 150/250 s převýšením 100 mm</t>
  </si>
  <si>
    <t>310</t>
  </si>
  <si>
    <t>Obrubník 150/150 nájezdový s převýšením 20 mm</t>
  </si>
  <si>
    <t>130</t>
  </si>
  <si>
    <t>82</t>
  </si>
  <si>
    <t>59217031</t>
  </si>
  <si>
    <t>obrubník betonový silniční 100 x 15 x 25 cm</t>
  </si>
  <si>
    <t>2103937707</t>
  </si>
  <si>
    <t>310*1,015 'Přepočtené koeficientem množství</t>
  </si>
  <si>
    <t>83</t>
  </si>
  <si>
    <t>59217029</t>
  </si>
  <si>
    <t>obrubník betonový silniční nájezdový 100x15x15 cm</t>
  </si>
  <si>
    <t>1109361484</t>
  </si>
  <si>
    <t>130*1,015 'Přepočtené koeficientem množství</t>
  </si>
  <si>
    <t>84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</si>
  <si>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</si>
  <si>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</si>
  <si>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486069302</t>
  </si>
  <si>
    <t>Zapuštěné obrubníky 100/250</t>
  </si>
  <si>
    <t>220</t>
  </si>
  <si>
    <t>85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</si>
  <si>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</si>
  <si>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</si>
  <si>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-1336822661</t>
  </si>
  <si>
    <t xml:space="preserve">Obrubníky 100/250 s převýšením </t>
  </si>
  <si>
    <t>210</t>
  </si>
  <si>
    <t>86</t>
  </si>
  <si>
    <t>59217017</t>
  </si>
  <si>
    <t>obrubník betonový chodníkový 100x10x25 cm</t>
  </si>
  <si>
    <t>-2043443823</t>
  </si>
  <si>
    <t>I pro zapuštěné obrubníky</t>
  </si>
  <si>
    <t>210+220</t>
  </si>
  <si>
    <t>430*1,015 'Přepočtené koeficientem množství</t>
  </si>
  <si>
    <t>99</t>
  </si>
  <si>
    <t>Přesun hmot a manipulace se sutí</t>
  </si>
  <si>
    <t>87</t>
  </si>
  <si>
    <t>997221551</t>
  </si>
  <si>
    <t xml:space="preserve">Vodorovná doprava suti  bez naložení, ale se složením a s hrubým urovnáním ze sypkých materiálů, na vzdálenost do 1 km</t>
  </si>
  <si>
    <t>677718908</t>
  </si>
  <si>
    <t>Kamenivo</t>
  </si>
  <si>
    <t>(300*0,3+70*0,34+10*0,2+190*0,24+300*0,19+6,2*0,3)*1,7</t>
  </si>
  <si>
    <t>88</t>
  </si>
  <si>
    <t>997221559</t>
  </si>
  <si>
    <t xml:space="preserve">Vodorovná doprava suti  bez naložení, ale se složením a s hrubým urovnáním Příplatek k ceně za každý další i započatý 1 km přes 1 km</t>
  </si>
  <si>
    <t>-1504929991</t>
  </si>
  <si>
    <t>374,442*3</t>
  </si>
  <si>
    <t>89</t>
  </si>
  <si>
    <t>997221561</t>
  </si>
  <si>
    <t xml:space="preserve">Vodorovná doprava suti  bez naložení, ale se složením a s hrubým urovnáním z kusových materiálů, na vzdálenost do 1 km</t>
  </si>
  <si>
    <t>1369266127</t>
  </si>
  <si>
    <t xml:space="preserve">Odvoz  na skládku Technické služby Otrokovice</t>
  </si>
  <si>
    <t>Pro uložení k dalšímu využití</t>
  </si>
  <si>
    <t>Frézovaná živice</t>
  </si>
  <si>
    <t>300*00,06*2,35</t>
  </si>
  <si>
    <t>Odvoz k recyklaci</t>
  </si>
  <si>
    <t>Beton</t>
  </si>
  <si>
    <t>(70*0,08*0,7+10*0,15+190*0,06+300*0,04+6,2*0,24)*2,2</t>
  </si>
  <si>
    <t>90</t>
  </si>
  <si>
    <t>997221569</t>
  </si>
  <si>
    <t>859950655</t>
  </si>
  <si>
    <t>108,978*2</t>
  </si>
  <si>
    <t>91</t>
  </si>
  <si>
    <t>997221655</t>
  </si>
  <si>
    <t>Poplatek za uložení stavebního odpadu na skládce (skládkovné) zeminy a kamení zatříděného do Katalogu odpadů pod kódem 17 05 04</t>
  </si>
  <si>
    <t>600740083</t>
  </si>
  <si>
    <t>371,28</t>
  </si>
  <si>
    <t>92</t>
  </si>
  <si>
    <t>99722186R</t>
  </si>
  <si>
    <t>Poplatek za recykllaci</t>
  </si>
  <si>
    <t>-1706725965</t>
  </si>
  <si>
    <t>998</t>
  </si>
  <si>
    <t>Přesun hmot</t>
  </si>
  <si>
    <t>93</t>
  </si>
  <si>
    <t>998223011</t>
  </si>
  <si>
    <t>Přesun hmot pro pozemní komunikace s krytem dlážděným dopravní vzdálenost do 200 m jakékoliv délky objektu</t>
  </si>
  <si>
    <t>-1556892185</t>
  </si>
  <si>
    <t>94</t>
  </si>
  <si>
    <t>998223091</t>
  </si>
  <si>
    <t>Přesun hmot pro pozemní komunikace s krytem dlážděným Příplatek k ceně za zvětšený přesun přes vymezenou vodorovnou dopravní vzdálenost do 1000 m</t>
  </si>
  <si>
    <t>-1466932709</t>
  </si>
  <si>
    <t>SO 101.2 - Komunikace, parkovací stání a chodníky - přímé výdaje - doprovodná část</t>
  </si>
  <si>
    <t xml:space="preserve">    3 - Svislé a kompletní konstrukce</t>
  </si>
  <si>
    <t>122252204</t>
  </si>
  <si>
    <t>Odkopávky a prokopávky nezapažené pro silnice a dálnice strojně v hornině třídy těžitelnosti I přes 100 do 500 m3</t>
  </si>
  <si>
    <t>1235912419</t>
  </si>
  <si>
    <t>(420+32+8+60*0,5+(270+220)*0,5+(10+10)*0,35)*0,42+200*0,43</t>
  </si>
  <si>
    <t>Sanace pláně</t>
  </si>
  <si>
    <t>942*0,2</t>
  </si>
  <si>
    <t>Ochrana tepelného kanálu</t>
  </si>
  <si>
    <t>31,5*0,8</t>
  </si>
  <si>
    <t>-500*0,15</t>
  </si>
  <si>
    <t>-62872052</t>
  </si>
  <si>
    <t>Kabelové chráničky</t>
  </si>
  <si>
    <t>0,8*1,0*141</t>
  </si>
  <si>
    <t>0,4*0,4*160</t>
  </si>
  <si>
    <t>-1999773756</t>
  </si>
  <si>
    <t>Patky pro DZ</t>
  </si>
  <si>
    <t>0,4*0,5*0,6*13</t>
  </si>
  <si>
    <t>139001101</t>
  </si>
  <si>
    <t>Příplatek k cenám hloubených vykopávek za ztížení vykopávky v blízkosti podzemního vedení nebo výbušnin pro jakoukoliv třídu horniny</t>
  </si>
  <si>
    <t>-269345139</t>
  </si>
  <si>
    <t>1711544060</t>
  </si>
  <si>
    <t>536,24+138,4+1,56</t>
  </si>
  <si>
    <t>1085911581</t>
  </si>
  <si>
    <t>676,20*1,7</t>
  </si>
  <si>
    <t>441313954</t>
  </si>
  <si>
    <t>31,5*0,65</t>
  </si>
  <si>
    <t>Zásyp zrušených šachet TEHOS</t>
  </si>
  <si>
    <t>1,2*1,2*1,5*2</t>
  </si>
  <si>
    <t>-50,76</t>
  </si>
  <si>
    <t>-11,28</t>
  </si>
  <si>
    <t>1925594587</t>
  </si>
  <si>
    <t>75,555</t>
  </si>
  <si>
    <t>75,555*2 'Přepočtené koeficientem množství</t>
  </si>
  <si>
    <t>-989555843</t>
  </si>
  <si>
    <t>0,8*0,45*141,0</t>
  </si>
  <si>
    <t>1484887284</t>
  </si>
  <si>
    <t>50,760</t>
  </si>
  <si>
    <t>50,76*2 'Přepočtené koeficientem množství</t>
  </si>
  <si>
    <t>247387600</t>
  </si>
  <si>
    <t>420+32+8+200+60*0,5+(270+220)*0,5+(10+10)*0,35</t>
  </si>
  <si>
    <t>112151352</t>
  </si>
  <si>
    <t>Pokácení stromu postupné se spouštěním částí kmene a koruny o průměru na řezné ploše pařezu přes 200 do 300 mm</t>
  </si>
  <si>
    <t>314134609</t>
  </si>
  <si>
    <t>112155215</t>
  </si>
  <si>
    <t>Štěpkování s naložením na dopravní prostředek a odvozem do 20 km stromků a větví solitérů, průměru kmene do 300 mm</t>
  </si>
  <si>
    <t>-1651918917</t>
  </si>
  <si>
    <t>112201112.1</t>
  </si>
  <si>
    <t>Odstranění pařezu v rovině nebo na svahu do 1:5 o průměru pařezu na řezné ploše přes 200 do 300 mm</t>
  </si>
  <si>
    <t>-1424248460</t>
  </si>
  <si>
    <t>162201411</t>
  </si>
  <si>
    <t>Vodorovné přemístění větví, kmenů nebo pařezů s naložením, složením a dopravou do 1000 m kmenů stromů listnatých, průměru přes 100 do 300 mm</t>
  </si>
  <si>
    <t>-1373199522</t>
  </si>
  <si>
    <t>162201421</t>
  </si>
  <si>
    <t>Vodorovné přemístění větví, kmenů nebo pařezů s naložením, složením a dopravou do 1000 m pařezů kmenů, průměru přes 100 do 300 mm</t>
  </si>
  <si>
    <t>1790853801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</si>
  <si>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</si>
  <si>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</si>
  <si>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240613203</t>
  </si>
  <si>
    <t>4*3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</si>
  <si>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</si>
  <si>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</si>
  <si>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1546748052</t>
  </si>
  <si>
    <t>112211111</t>
  </si>
  <si>
    <t xml:space="preserve">Spálení pařezů na hromadách  průměru přes 0,10 do 0,30 m</t>
  </si>
  <si>
    <t>-1092827216</t>
  </si>
  <si>
    <t>184818231</t>
  </si>
  <si>
    <t>Ochrana kmene bedněním před poškozením stavebním provozem zřízení včetně odstranění výšky bednění do 2 m průměru kmene do 300 mm</t>
  </si>
  <si>
    <t>747561766</t>
  </si>
  <si>
    <t>121151113</t>
  </si>
  <si>
    <t>Sejmutí ornice strojně při souvislé ploše přes 100 do 500 m2, tl. vrstvy do 200 mm</t>
  </si>
  <si>
    <t>1793681520</t>
  </si>
  <si>
    <t>500</t>
  </si>
  <si>
    <t>442626788</t>
  </si>
  <si>
    <t>500*0,15</t>
  </si>
  <si>
    <t>285143721</t>
  </si>
  <si>
    <t>75,</t>
  </si>
  <si>
    <t>113107153</t>
  </si>
  <si>
    <t>Odstranění podkladů nebo krytů strojně plochy jednotlivě přes 50 m2 do 200 m2 s přemístěním hmot na skládku na vzdálenost do 20 m nebo s naložením na dopravní prostředek z kameniva těženého, o tl. vrstvy přes 200 do 300 mm</t>
  </si>
  <si>
    <t>-1145360731</t>
  </si>
  <si>
    <t>113107172</t>
  </si>
  <si>
    <t>Odstranění podkladů nebo krytů strojně plochy jednotlivě přes 50 m2 do 200 m2 s přemístěním hmot na skládku na vzdálenost do 20 m nebo s naložením na dopravní prostředek z betonu prostého, o tl. vrstvy přes 150 do 300 mm</t>
  </si>
  <si>
    <t>1936445355</t>
  </si>
  <si>
    <t>113154234</t>
  </si>
  <si>
    <t>Frézování živičného podkladu nebo krytu s naložením na dopravní prostředek plochy přes 500 do 1 000 m2 bez překážek v trase pruhu šířky přes 1 m do 2 m, tloušťky vrstvy 100 mm</t>
  </si>
  <si>
    <t>-1932157314</t>
  </si>
  <si>
    <t>540+130+25</t>
  </si>
  <si>
    <t>719527867</t>
  </si>
  <si>
    <t>250+10</t>
  </si>
  <si>
    <t>139911123</t>
  </si>
  <si>
    <t>Bourání konstrukcí v hloubených vykopávkách ručně s přemístěním suti na hromady na vzdálenost do 20 m nebo s naložením na dopravní prostředek z betonu železového nebo předpjatého</t>
  </si>
  <si>
    <t>-522330576</t>
  </si>
  <si>
    <t>Zrušení šachet TEHOS, suť použita pro zasypání</t>
  </si>
  <si>
    <t>0,15*1,2*4*2*0,6</t>
  </si>
  <si>
    <t>919735112</t>
  </si>
  <si>
    <t>Řezání stávajícího živičného krytu nebo podkladu hloubky přes 50 do 100 mm</t>
  </si>
  <si>
    <t>-231716649</t>
  </si>
  <si>
    <t>100</t>
  </si>
  <si>
    <t>919735125</t>
  </si>
  <si>
    <t>Řezání stávajícího betonového krytu nebo podkladu hloubky přes 200 do 250 mm</t>
  </si>
  <si>
    <t>1757711329</t>
  </si>
  <si>
    <t>200</t>
  </si>
  <si>
    <t>966006132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</si>
  <si>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</si>
  <si>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-1205294412</t>
  </si>
  <si>
    <t>Uloženo po dobu realizace stavby pro zpětné osazení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</si>
  <si>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</si>
  <si>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</si>
  <si>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1042514150</t>
  </si>
  <si>
    <t>1312866478</t>
  </si>
  <si>
    <t>1454875576</t>
  </si>
  <si>
    <t>250</t>
  </si>
  <si>
    <t>-1626423158</t>
  </si>
  <si>
    <t>0,3*0,4*160</t>
  </si>
  <si>
    <t>-1593083600</t>
  </si>
  <si>
    <t>0,4*4*160</t>
  </si>
  <si>
    <t>-1519829785</t>
  </si>
  <si>
    <t>256</t>
  </si>
  <si>
    <t>256*1,1845 'Přepočtené koeficientem množství</t>
  </si>
  <si>
    <t>-1514381050</t>
  </si>
  <si>
    <t>160</t>
  </si>
  <si>
    <t>-784943232</t>
  </si>
  <si>
    <t>275311126</t>
  </si>
  <si>
    <t>Základové konstrukce z betonu prostého patky a bloky ve výkopu nebo na hlavách pilot C 20/25</t>
  </si>
  <si>
    <t>-1750129722</t>
  </si>
  <si>
    <t>980793027</t>
  </si>
  <si>
    <t>-1640123029</t>
  </si>
  <si>
    <t>942</t>
  </si>
  <si>
    <t>942*1,05 'Přepočtené koeficientem množství</t>
  </si>
  <si>
    <t>56486111R</t>
  </si>
  <si>
    <t>Podklad ze štěrkodrti ŠD s rozprostřením a zhutněním plochy přes 100 m2 frakce 32-63, po zhutnění tl. 200 mm</t>
  </si>
  <si>
    <t>991835091</t>
  </si>
  <si>
    <t xml:space="preserve">Sanace pláně </t>
  </si>
  <si>
    <t>462451114</t>
  </si>
  <si>
    <t>Prolití konstrukce z kamene kamenného záhozu cementovou maltou MC-25</t>
  </si>
  <si>
    <t>1027378705</t>
  </si>
  <si>
    <t>70 kg na m2</t>
  </si>
  <si>
    <t>Realizace na základě provedených zkoušek,dořešeno v rámci AD</t>
  </si>
  <si>
    <t>942*70/2200</t>
  </si>
  <si>
    <t>Svislé a kompletní konstrukce</t>
  </si>
  <si>
    <t>38899521R</t>
  </si>
  <si>
    <t>Půlená kabelová chráničky plastová - dodávka a osazení</t>
  </si>
  <si>
    <t>-1400249246</t>
  </si>
  <si>
    <t>Chránička kabelů VODAFON</t>
  </si>
  <si>
    <t>4+21</t>
  </si>
  <si>
    <t>Chránička kabelů CETIN</t>
  </si>
  <si>
    <t>20+25</t>
  </si>
  <si>
    <t>Chránička kabelů ZLINNET</t>
  </si>
  <si>
    <t>Chránička kabelů ITS Otrokovice - veřejné osvětlení</t>
  </si>
  <si>
    <t>Chráničky kabelů TEHOS</t>
  </si>
  <si>
    <t>1201634703</t>
  </si>
  <si>
    <t>Chráničky</t>
  </si>
  <si>
    <t>0,8*0,1*141</t>
  </si>
  <si>
    <t>452386121</t>
  </si>
  <si>
    <t>Podkladní a vyrovnávací konstrukce z betonu vyrovnávací prstence z prostého betonu tř. C 25/30 pod poklopy a mříže, výšky přes 100 do 200 mm</t>
  </si>
  <si>
    <t>-1503942079</t>
  </si>
  <si>
    <t xml:space="preserve">Výšková úprava poklopů </t>
  </si>
  <si>
    <t>1+1</t>
  </si>
  <si>
    <t>Výšková úprava vpustí</t>
  </si>
  <si>
    <t>46083111R</t>
  </si>
  <si>
    <t xml:space="preserve">Výšková úprava  kabelové komory z prostého betonu nebo železobetonu kompletní - viz.projektová dokumentace</t>
  </si>
  <si>
    <t>-2025617911</t>
  </si>
  <si>
    <t>564861013</t>
  </si>
  <si>
    <t>Podklad ze štěrkodrti ŠD s rozprostřením a zhutněním plochy jednotlivě do 100 m2, po zhutnění tl. 220 mm</t>
  </si>
  <si>
    <t>-1791346489</t>
  </si>
  <si>
    <t>Pod dvouřádkem z kostek - frakce 0-63</t>
  </si>
  <si>
    <t>60*0,5</t>
  </si>
  <si>
    <t>564851113</t>
  </si>
  <si>
    <t>Podklad ze štěrkodrti ŠD s rozprostřením a zhutněním plochy přes 100 m2, po zhutnění tl. 170 mm</t>
  </si>
  <si>
    <t>2044790446</t>
  </si>
  <si>
    <t>Pod obrubníky - frakce 0-63</t>
  </si>
  <si>
    <t>(270+220)*0,5+(10+10)*0,35</t>
  </si>
  <si>
    <t>-553546314</t>
  </si>
  <si>
    <t>420+32+8+200</t>
  </si>
  <si>
    <t>565145121</t>
  </si>
  <si>
    <t xml:space="preserve">Asfaltový beton vrstva podkladní ACP 16+z nemodifikovaného asfaltu  s rozprostřením a zhutněním v pruhu šířky přes 3 m, po zhutnění tl. 60 mm</t>
  </si>
  <si>
    <t>-1316068417</t>
  </si>
  <si>
    <t>420+540+25</t>
  </si>
  <si>
    <t>567122111</t>
  </si>
  <si>
    <t>Podklad ze směsi stmelené cementem SC bez dilatačních spár, s rozprostřením a zhutněním SC C 8/10 (KSC I), po zhutnění tl. 120 mm</t>
  </si>
  <si>
    <t>1756701153</t>
  </si>
  <si>
    <t>Komunikace</t>
  </si>
  <si>
    <t>420+200</t>
  </si>
  <si>
    <t>Sjezd</t>
  </si>
  <si>
    <t>567122114</t>
  </si>
  <si>
    <t>Podklad ze směsi stmelené cementem SC bez dilatačních spár, s rozprostřením a zhutněním SC C 8/10 (KSC I), po zhutnění tl. 150 mm</t>
  </si>
  <si>
    <t>621374332</t>
  </si>
  <si>
    <t>540</t>
  </si>
  <si>
    <t>573111113</t>
  </si>
  <si>
    <t>Postřik infiltrační PI z asfaltu silničního s posypem kamenivem, v množství 1,50 kg/m2</t>
  </si>
  <si>
    <t>1132414498</t>
  </si>
  <si>
    <t>573211112</t>
  </si>
  <si>
    <t>Postřik spojovací PS bez posypu kamenivem z asfaltu silničního, v množství 0,70 kg/m2</t>
  </si>
  <si>
    <t>-2062931693</t>
  </si>
  <si>
    <t>577134121</t>
  </si>
  <si>
    <t>Asfaltový beton vrstva obrusná ACO 11 s rozprostřením a se zhutněním z nemodifikovaného asfaltu v pruhu šířky přes 3 m tř. I, po zhutnění tl. 40 mm</t>
  </si>
  <si>
    <t>-1657136456</t>
  </si>
  <si>
    <t>584121108</t>
  </si>
  <si>
    <t>Osazení silničních dílců ze železového betonu s podkladem z kameniva těženého do tl. 40 mm jakéhokoliv druhu a velikosti, na plochu jednotlivě do 15 m2</t>
  </si>
  <si>
    <t>513143107</t>
  </si>
  <si>
    <t>Ochrana horkovodního potrubí</t>
  </si>
  <si>
    <t>1,5*3*7</t>
  </si>
  <si>
    <t>59381003</t>
  </si>
  <si>
    <t>panel silniční 3,00x1,50x0,15m</t>
  </si>
  <si>
    <t>1850077930</t>
  </si>
  <si>
    <t>591241111</t>
  </si>
  <si>
    <t xml:space="preserve">Kladení dlažby z kostek  s provedením lože do tl. 50 mm, s vyplněním spár, s dvojím beraněním a se smetením přebytečného materiálu na krajnici drobných z kamene, do lože z cementové malty</t>
  </si>
  <si>
    <t>1702840456</t>
  </si>
  <si>
    <t>Rampy zpomalovacího prahu</t>
  </si>
  <si>
    <t>58381007</t>
  </si>
  <si>
    <t>kostka dlažební žula drobná 8/10</t>
  </si>
  <si>
    <t>-922710478</t>
  </si>
  <si>
    <t>200*1,02 'Přepočtené koeficientem množství</t>
  </si>
  <si>
    <t>596211210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</si>
  <si>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</si>
  <si>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2104554478</t>
  </si>
  <si>
    <t>Varovné pásy</t>
  </si>
  <si>
    <t>59245226</t>
  </si>
  <si>
    <t>dlažba tvar obdélník betonová pro nevidomé 200x100x80mm barevná</t>
  </si>
  <si>
    <t>-86626559</t>
  </si>
  <si>
    <t>32*1,03 'Přepočtené koeficientem množství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</si>
  <si>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</si>
  <si>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</si>
  <si>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1454922795</t>
  </si>
  <si>
    <t>59245020</t>
  </si>
  <si>
    <t>dlažba tvar obdélník betonová 200x100x80mm přírodní</t>
  </si>
  <si>
    <t>-612056077</t>
  </si>
  <si>
    <t>8*1,03 'Přepočtené koeficientem množství</t>
  </si>
  <si>
    <t>871260310</t>
  </si>
  <si>
    <t>Montáž kanalizačního potrubí z polypropylenu PP hladkého plnostěnného SN 10 DN 100</t>
  </si>
  <si>
    <t>-1931522776</t>
  </si>
  <si>
    <t>Přípolož chráničky pro Vodafon</t>
  </si>
  <si>
    <t>28617001</t>
  </si>
  <si>
    <t>trubka kanalizační PP plnostěnná třívrstvá DN 100x1000mm SN10</t>
  </si>
  <si>
    <t>593249897</t>
  </si>
  <si>
    <t>25*1,015 'Přepočtené koeficientem množství</t>
  </si>
  <si>
    <t>89126792R</t>
  </si>
  <si>
    <t xml:space="preserve">Úprava (zkrácení) stávající čichačky, viz.výkresová dokumentace - kompletní </t>
  </si>
  <si>
    <t>-2050277164</t>
  </si>
  <si>
    <t>899103112</t>
  </si>
  <si>
    <t>Osazení poklopů litinových, ocelových nebo železobetonových včetně rámů pro třídu zatížení B125, C250</t>
  </si>
  <si>
    <t>-18332526</t>
  </si>
  <si>
    <t>Poklop kabelové komory</t>
  </si>
  <si>
    <t>5524102R</t>
  </si>
  <si>
    <t>poklop šachtový třída C250, čtvercový rám 850, vstup 600mm, bez ventilace</t>
  </si>
  <si>
    <t>-697014669</t>
  </si>
  <si>
    <t>899104211</t>
  </si>
  <si>
    <t>Demontáž poklopů litinových a ocelových včetně rámů, hmotnosti jednotlivě přes 150 Kg</t>
  </si>
  <si>
    <t>782754221</t>
  </si>
  <si>
    <t>Odstranění poklopů šachet TEHOS - odvoz do sběrny kovového odpadu</t>
  </si>
  <si>
    <t>Výšková úpravy poklopů</t>
  </si>
  <si>
    <t>899104112</t>
  </si>
  <si>
    <t>Osazení poklopů litinových, ocelových nebo železobetonových včetně rámů pro třídu zatížení D400, E600</t>
  </si>
  <si>
    <t>-436138771</t>
  </si>
  <si>
    <t>Výšková úprava poklopů</t>
  </si>
  <si>
    <t>899203211</t>
  </si>
  <si>
    <t>Demontáž mříží litinových včetně rámů, hmotnosti jednotlivě přes 100 do 150 Kg</t>
  </si>
  <si>
    <t>-1031400071</t>
  </si>
  <si>
    <t>Výšková úprava stávající vpusti</t>
  </si>
  <si>
    <t>-1890668484</t>
  </si>
  <si>
    <t>Výšková úprava stávajících vpustí</t>
  </si>
  <si>
    <t>899401112</t>
  </si>
  <si>
    <t>Osazení poklopů litinových šoupátkových</t>
  </si>
  <si>
    <t>954430126</t>
  </si>
  <si>
    <t>Čichačka</t>
  </si>
  <si>
    <t>42291352</t>
  </si>
  <si>
    <t>poklop litinový šoupátkový pro zemní soupravy osazení do terénu a do vozovky</t>
  </si>
  <si>
    <t>-869947040</t>
  </si>
  <si>
    <t>914111111</t>
  </si>
  <si>
    <t xml:space="preserve">Montáž svislé dopravní značky základní  velikosti do 1 m2 objímkami na sloupky nebo konzoly</t>
  </si>
  <si>
    <t>-1475534875</t>
  </si>
  <si>
    <t>4 značky stávající (zpětné osazení)</t>
  </si>
  <si>
    <t>4+12+4</t>
  </si>
  <si>
    <t>40445608</t>
  </si>
  <si>
    <t>značky upravující přednost P1, P4 700mm</t>
  </si>
  <si>
    <t>1252632743</t>
  </si>
  <si>
    <t>Značka P4</t>
  </si>
  <si>
    <t>40445611</t>
  </si>
  <si>
    <t>značky upravující přednost P2, P3, P8 500mm</t>
  </si>
  <si>
    <t>1249461590</t>
  </si>
  <si>
    <t>Značka P2</t>
  </si>
  <si>
    <t>40445619</t>
  </si>
  <si>
    <t>zákazové, příkazové dopravní značky B1-B34, C1-15 500mm</t>
  </si>
  <si>
    <t>-1860266218</t>
  </si>
  <si>
    <t>Značka B1</t>
  </si>
  <si>
    <t>Značka B2</t>
  </si>
  <si>
    <t>Značka B29</t>
  </si>
  <si>
    <t>Značka C3a</t>
  </si>
  <si>
    <t>40445625</t>
  </si>
  <si>
    <t>informativní značky provozní IP8, IP9, IP11-IP13 500x700mm</t>
  </si>
  <si>
    <t>-875949714</t>
  </si>
  <si>
    <t>Značka IP12 se symbolem 225</t>
  </si>
  <si>
    <t>1+2</t>
  </si>
  <si>
    <t>40445643</t>
  </si>
  <si>
    <t>informativní značky jiné IJ1-IJ3, IJ4c-IJ16 500x700mm</t>
  </si>
  <si>
    <t>196762063</t>
  </si>
  <si>
    <t>Značka IJ7</t>
  </si>
  <si>
    <t>40445649</t>
  </si>
  <si>
    <t>dodatkové tabulky E3-E5, E8, E14-E16 500x150mm</t>
  </si>
  <si>
    <t>1317791177</t>
  </si>
  <si>
    <t>Značka E8e</t>
  </si>
  <si>
    <t>2+2</t>
  </si>
  <si>
    <t>40445650</t>
  </si>
  <si>
    <t>dodatkové tabulky E7, E12, E13 500x300mm</t>
  </si>
  <si>
    <t>-2118932633</t>
  </si>
  <si>
    <t>Značka E13 (mimo vozidla Tehos s.r.o. a EGD a.s.)</t>
  </si>
  <si>
    <t>Značka E13 (nástupní plocha požární techniky)</t>
  </si>
  <si>
    <t>914511111</t>
  </si>
  <si>
    <t xml:space="preserve">Montáž sloupku dopravních značek  délky do 3,5 m do betonového základu</t>
  </si>
  <si>
    <t>-961395133</t>
  </si>
  <si>
    <t>3 slpoupky stávající (zpětné osazení)</t>
  </si>
  <si>
    <t>3+8+2</t>
  </si>
  <si>
    <t>40445225</t>
  </si>
  <si>
    <t>sloupek pro dopravní značku Zn D 60mm v 3,5m</t>
  </si>
  <si>
    <t>565793063</t>
  </si>
  <si>
    <t>8+2</t>
  </si>
  <si>
    <t>40445240</t>
  </si>
  <si>
    <t>patka pro sloupek Al D 60mm</t>
  </si>
  <si>
    <t>338613914</t>
  </si>
  <si>
    <t>40445256</t>
  </si>
  <si>
    <t>svorka upínací na sloupek dopravní značky D 60mm</t>
  </si>
  <si>
    <t>-453688576</t>
  </si>
  <si>
    <t>12+4</t>
  </si>
  <si>
    <t>40445253</t>
  </si>
  <si>
    <t>víčko plastové na sloupek D 60mm</t>
  </si>
  <si>
    <t>-757561834</t>
  </si>
  <si>
    <t>915211112</t>
  </si>
  <si>
    <t>Vodorovné dopravní značení stříkaným plastem dělící čára šířky 125 mm souvislá bílá retroreflexní</t>
  </si>
  <si>
    <t>-1495844068</t>
  </si>
  <si>
    <t>Značka V10b</t>
  </si>
  <si>
    <t>4*5</t>
  </si>
  <si>
    <t>915211116</t>
  </si>
  <si>
    <t>Vodorovné dopravní značení stříkaným plastem dělící čára šířky 125 mm souvislá žlutá retroreflexní</t>
  </si>
  <si>
    <t>-1360023067</t>
  </si>
  <si>
    <t>Značka V12b</t>
  </si>
  <si>
    <t>2*(2*4,5+2*2,5+4*2)</t>
  </si>
  <si>
    <t>Značka V12c</t>
  </si>
  <si>
    <t>915211122</t>
  </si>
  <si>
    <t xml:space="preserve">Vodorovné dopravní značení stříkaným plastem  dělící čára šířky 125 mm přerušovaná bílá retroreflexní</t>
  </si>
  <si>
    <t>-1387426132</t>
  </si>
  <si>
    <t>Značka V2b</t>
  </si>
  <si>
    <t>125</t>
  </si>
  <si>
    <t>915231112</t>
  </si>
  <si>
    <t xml:space="preserve">Vodorovné dopravní značení stříkaným plastem  přechody pro chodce, šipky, symboly nápisy bílé retroreflexní</t>
  </si>
  <si>
    <t>1875406226</t>
  </si>
  <si>
    <t xml:space="preserve">Značka V14 - kolo </t>
  </si>
  <si>
    <t>16*0,2</t>
  </si>
  <si>
    <t>Značka V14 - chodci</t>
  </si>
  <si>
    <t>16*0,25</t>
  </si>
  <si>
    <t>915311112</t>
  </si>
  <si>
    <t>Vodorovné značení předformovaným termoplastem dopravní značky barevné velikosti do 2 m2</t>
  </si>
  <si>
    <t>1269342476</t>
  </si>
  <si>
    <t>Symbol Invalidy</t>
  </si>
  <si>
    <t>2+3</t>
  </si>
  <si>
    <t>Symbol elektronabíjení</t>
  </si>
  <si>
    <t>95</t>
  </si>
  <si>
    <t>915611111</t>
  </si>
  <si>
    <t xml:space="preserve">Předznačení pro vodorovné značení  stříkané barvou nebo prováděné z nátěrových hmot liniové dělicí čáry, vodicí proužky</t>
  </si>
  <si>
    <t>-217989840</t>
  </si>
  <si>
    <t>20+50+125</t>
  </si>
  <si>
    <t>96</t>
  </si>
  <si>
    <t>915621111</t>
  </si>
  <si>
    <t xml:space="preserve">Předznačení pro vodorovné značení  stříkané barvou nebo prováděné z nátěrových hmot plošné šipky, symboly, nápisy</t>
  </si>
  <si>
    <t>-1101284125</t>
  </si>
  <si>
    <t>7,20</t>
  </si>
  <si>
    <t>97</t>
  </si>
  <si>
    <t>916111123</t>
  </si>
  <si>
    <t xml:space="preserve">Osazení silniční obruby z dlažebních kostek v jedné řadě  s ložem tl. přes 50 do 100 mm, s vyplněním a zatřením spár cementovou maltou z drobných kostek s boční opěrou z betonu prostého tř. C 12/15, do lože z betonu prostého téže značky</t>
  </si>
  <si>
    <t>-22693579</t>
  </si>
  <si>
    <t>(19+18+12+11)*2</t>
  </si>
  <si>
    <t>98</t>
  </si>
  <si>
    <t>2047435285</t>
  </si>
  <si>
    <t>120</t>
  </si>
  <si>
    <t>120*0,105 'Přepočtené koeficientem množství</t>
  </si>
  <si>
    <t>-1852483707</t>
  </si>
  <si>
    <t>270</t>
  </si>
  <si>
    <t>997800967</t>
  </si>
  <si>
    <t>270*1,015 'Přepočtené koeficientem množství</t>
  </si>
  <si>
    <t>101</t>
  </si>
  <si>
    <t>-1681446901</t>
  </si>
  <si>
    <t>220*1,015 'Přepočtené koeficientem množství</t>
  </si>
  <si>
    <t>102</t>
  </si>
  <si>
    <t>-629808408</t>
  </si>
  <si>
    <t>103</t>
  </si>
  <si>
    <t>1579178609</t>
  </si>
  <si>
    <t>104</t>
  </si>
  <si>
    <t>1355462778</t>
  </si>
  <si>
    <t>10+10</t>
  </si>
  <si>
    <t>20*1,015 'Přepočtené koeficientem množství</t>
  </si>
  <si>
    <t>105</t>
  </si>
  <si>
    <t>919111223</t>
  </si>
  <si>
    <t>Řezání dilatačních spár v čerstvém cementobetonovém krytu vytvoření komůrky pro těsnící zálivku šířky 15 mm, hloubky 30 mm</t>
  </si>
  <si>
    <t>1913190282</t>
  </si>
  <si>
    <t>Sanace trhlin stávajícícho betonového podkladu v předpokládaném rozsahu, bude</t>
  </si>
  <si>
    <t>upřesněno při realizaci</t>
  </si>
  <si>
    <t>106</t>
  </si>
  <si>
    <t>919121223</t>
  </si>
  <si>
    <t>Utěsnění dilatačních spár zálivkou za studena v cementobetonovém nebo živičném krytu včetně adhezního nátěru bez těsnicího profilu pod zálivkou, pro komůrky šířky 15 mm, hloubky 30 mm</t>
  </si>
  <si>
    <t>329658314</t>
  </si>
  <si>
    <t xml:space="preserve">Náhradní položka-vytmelení spáry mezi stáv.konstrukcí  a opravou u obrubníku</t>
  </si>
  <si>
    <t>3,5+6</t>
  </si>
  <si>
    <t>107</t>
  </si>
  <si>
    <t>919721282</t>
  </si>
  <si>
    <t>Vyztužení stávajícího asfaltového povrchu geomříží z polypropylénu s geotextilií</t>
  </si>
  <si>
    <t>-991194704</t>
  </si>
  <si>
    <t>108</t>
  </si>
  <si>
    <t>936124112</t>
  </si>
  <si>
    <t xml:space="preserve">Montáž lavičky parkové  stabilní se zabetonováním noh</t>
  </si>
  <si>
    <t>-1341943659</t>
  </si>
  <si>
    <t>109</t>
  </si>
  <si>
    <t>749101R2.1</t>
  </si>
  <si>
    <t xml:space="preserve">lavička s opěradlem dl. 1,8 m,  konstrukce-kov, opěradlo a sedák-tropické dřevo </t>
  </si>
  <si>
    <t>-1720178848</t>
  </si>
  <si>
    <t>110</t>
  </si>
  <si>
    <t>938908411</t>
  </si>
  <si>
    <t>Čištění vozovek splachováním vodou povrchu podkladu nebo krytu živičného, betonového nebo dlážděného</t>
  </si>
  <si>
    <t>818807040</t>
  </si>
  <si>
    <t>540+25</t>
  </si>
  <si>
    <t>111</t>
  </si>
  <si>
    <t>-1008490914</t>
  </si>
  <si>
    <t>130*0,3*1,7</t>
  </si>
  <si>
    <t>112</t>
  </si>
  <si>
    <t>730375482</t>
  </si>
  <si>
    <t>66,3*3</t>
  </si>
  <si>
    <t>113</t>
  </si>
  <si>
    <t>-746819680</t>
  </si>
  <si>
    <t>(540*0,06+130*0,06+25*0,1)*2,35</t>
  </si>
  <si>
    <t>(130*0,25+0,15*0,25*250+0,1*0,25*10)*2,2</t>
  </si>
  <si>
    <t>114</t>
  </si>
  <si>
    <t>1575507375</t>
  </si>
  <si>
    <t>193,02*2</t>
  </si>
  <si>
    <t>115</t>
  </si>
  <si>
    <t>-1658721008</t>
  </si>
  <si>
    <t>66,3</t>
  </si>
  <si>
    <t>116</t>
  </si>
  <si>
    <t>-262336620</t>
  </si>
  <si>
    <t>117</t>
  </si>
  <si>
    <t>998225111</t>
  </si>
  <si>
    <t xml:space="preserve">Přesun hmot pro komunikace s krytem z kameniva, monolitickým betonovým nebo živičným  dopravní vzdálenost do 200 m jakékoliv délky objektu</t>
  </si>
  <si>
    <t>-1430961240</t>
  </si>
  <si>
    <t>118</t>
  </si>
  <si>
    <t>998225191</t>
  </si>
  <si>
    <t xml:space="preserve">Přesun hmot pro komunikace s krytem z kameniva, monolitickým betonovým nebo živičným  Příplatek k ceně za zvětšený přesun přes vymezenou největší dopravní vzdálenost do 1000 m</t>
  </si>
  <si>
    <t>-1047650302</t>
  </si>
  <si>
    <t>SO 301 - Dešťová kanalizace</t>
  </si>
  <si>
    <t>J.Košík</t>
  </si>
  <si>
    <t>1 - Zemní práce</t>
  </si>
  <si>
    <t>11 - Přípravné a přidružené práce - suť</t>
  </si>
  <si>
    <t>2 - Základy a zvláštní zakládání</t>
  </si>
  <si>
    <t>45 - Podkladní a vedlejší konstrukce</t>
  </si>
  <si>
    <t>56 - Podkladní vrstvy komunikací a zpevněných ploch</t>
  </si>
  <si>
    <t>57 - Kryty komunikací živičné a z kameniva</t>
  </si>
  <si>
    <t>87 - Potrubí z trub z plastických hmot</t>
  </si>
  <si>
    <t>89 - Ostatní konstrukce na trubním vedení</t>
  </si>
  <si>
    <t>91 - Doplňující práce na komunikaci</t>
  </si>
  <si>
    <t>99 - Staveništní přesun hmot</t>
  </si>
  <si>
    <t>Celkem - Celkem</t>
  </si>
  <si>
    <t>132201212R00</t>
  </si>
  <si>
    <t>Hloubení rýh šířky přes 60 do 200 cm do 1000 m3, v hornině 3, hloubení strojně</t>
  </si>
  <si>
    <t>132201219R00</t>
  </si>
  <si>
    <t>Hloubení rýh šířky přes 60 do 200 cm příplatek za lepivost, v hornině 3,</t>
  </si>
  <si>
    <t>132301212R00</t>
  </si>
  <si>
    <t>Hloubení rýh šířky přes 60 do 200 cm do 1000 m3, v hornině 4, hloubení strojně</t>
  </si>
  <si>
    <t>132301219R00</t>
  </si>
  <si>
    <t>Hloubení rýh šířky přes 60 do 200 cm příplatek za lepivost, v hornině 4,</t>
  </si>
  <si>
    <t>151101101R00</t>
  </si>
  <si>
    <t xml:space="preserve">Zřízení pažení a rozepření stěn rýh příložné  pro jakoukoliv mezerovitost, hloubky do 2 m</t>
  </si>
  <si>
    <t xml:space="preserve">stoka A : </t>
  </si>
  <si>
    <t>25,80*(2,50+0,84)/2*2</t>
  </si>
  <si>
    <t xml:space="preserve">šachty : </t>
  </si>
  <si>
    <t>(2,50-0,80)*2*(1,75+1,35+0,84)</t>
  </si>
  <si>
    <t xml:space="preserve">stoka A1 : </t>
  </si>
  <si>
    <t>43,50*(2,09+1,00)/2*2</t>
  </si>
  <si>
    <t>151101111R00</t>
  </si>
  <si>
    <t>Odstranění pažení a rozepření rýh příložné , hloubky do 2 m</t>
  </si>
  <si>
    <t>161101101R00</t>
  </si>
  <si>
    <t>Svislé přemístění výkopku z horniny 1 až 4, při hloubce výkopu přes 1 do 2,5 m</t>
  </si>
  <si>
    <t>151,17*0,60</t>
  </si>
  <si>
    <t>162601102R00</t>
  </si>
  <si>
    <t xml:space="preserve">Vodorovné přemístění výkopku z horniny 1 až 4, na vzdálenost přes 4 000  do 5 000 m</t>
  </si>
  <si>
    <t xml:space="preserve">ck : </t>
  </si>
  <si>
    <t>151,17</t>
  </si>
  <si>
    <t xml:space="preserve">odpočet : </t>
  </si>
  <si>
    <t>-75,32</t>
  </si>
  <si>
    <t xml:space="preserve">šd pod zp : </t>
  </si>
  <si>
    <t>9,00*0,80*1,00</t>
  </si>
  <si>
    <t>5,00*0,80*1,00</t>
  </si>
  <si>
    <t>174101101R00</t>
  </si>
  <si>
    <t>Zásyp sypaninou se zhutněním jam, šachet, rýh nebo kolem objektů v těchto vykopávkách</t>
  </si>
  <si>
    <t xml:space="preserve">lože : </t>
  </si>
  <si>
    <t>-7,02</t>
  </si>
  <si>
    <t xml:space="preserve">obsyp : </t>
  </si>
  <si>
    <t>-34,38</t>
  </si>
  <si>
    <t>-3,14*0,62*0,62*(1,75+1,35+0,84)</t>
  </si>
  <si>
    <t>-3,14*0,62*0,62*(1,50+1,35+1,00)</t>
  </si>
  <si>
    <t xml:space="preserve">vsaky : </t>
  </si>
  <si>
    <t>-5,46*1,30*0,80*3</t>
  </si>
  <si>
    <t>-7,70*1,30*0,80</t>
  </si>
  <si>
    <t>175101101R00</t>
  </si>
  <si>
    <t>Obsyp potrubí bez prohození sypaniny, bez dodávky obsypového materiálu</t>
  </si>
  <si>
    <t xml:space="preserve">ZO1 : </t>
  </si>
  <si>
    <t>18,50*0,80*0,45</t>
  </si>
  <si>
    <t>25,80*0,80*0,50</t>
  </si>
  <si>
    <t>43,50*0,80*0,50</t>
  </si>
  <si>
    <t>199000002R00</t>
  </si>
  <si>
    <t>Poplatky za skládku horniny 1- 4, skupina 17 05 04 z Katalogu odpadů</t>
  </si>
  <si>
    <t>583320831R</t>
  </si>
  <si>
    <t>Kamenivo stanovené přírodní; těžené; 0/8; OH = 2,58 Mg/m3; štěrkopísek</t>
  </si>
  <si>
    <t>34,38*2,00</t>
  </si>
  <si>
    <t>583423203R</t>
  </si>
  <si>
    <t>Kamenivo nestanovené drcené; frakce 0,0 až 32,0 mm</t>
  </si>
  <si>
    <t>9,00*0,80*1,00*2,00</t>
  </si>
  <si>
    <t>5,00*0,80*1,00*2,00</t>
  </si>
  <si>
    <t>Přípravné a přidružené práce - suť</t>
  </si>
  <si>
    <t>113107540R00</t>
  </si>
  <si>
    <t>Odstranění podkladů nebo krytů z kameniva hrubého drceného, v ploše jednotlivě do 50 m2, tloušťka vrstvy 400 mm</t>
  </si>
  <si>
    <t>9,00*0,80</t>
  </si>
  <si>
    <t>113108310R00</t>
  </si>
  <si>
    <t>Odstranění podkladů nebo krytů živičných, v ploše jednotlivě do 50 m2, tloušťka vrstvy 100 mm</t>
  </si>
  <si>
    <t>979999995R00</t>
  </si>
  <si>
    <t>Poplatek za recyklaci, obalovaného kameniva a asfaltu, kusovost do 1600 cm2, skupina 17 03 02 z Katalogu odpadů</t>
  </si>
  <si>
    <t>979089001T01</t>
  </si>
  <si>
    <t>Poplatek za uložení odpadního štěrku a kameniva, skupina odpadu 010408</t>
  </si>
  <si>
    <t>979082213R00</t>
  </si>
  <si>
    <t>Vodorovná doprava suti po suchu bez naložení, ale se složením a hrubým urovnáním na vzdálenost do 1 km</t>
  </si>
  <si>
    <t>979082219R00</t>
  </si>
  <si>
    <t>Vodorovná doprava suti po suchu příplatek k ceně za každý další i započatý 1 km přes 1 km</t>
  </si>
  <si>
    <t>Základy a zvláštní zakládání</t>
  </si>
  <si>
    <t>213151111R00</t>
  </si>
  <si>
    <t>Montáž vsakovacích nádrží blok nebo tunel do V 450 l</t>
  </si>
  <si>
    <t>213151121R00</t>
  </si>
  <si>
    <t>Montáž vsakovacích nádrží položení geotextílie</t>
  </si>
  <si>
    <t>85,00</t>
  </si>
  <si>
    <t xml:space="preserve">ZO2 : </t>
  </si>
  <si>
    <t>55,00</t>
  </si>
  <si>
    <t>211561111T01</t>
  </si>
  <si>
    <t>Výplň odvodňovacích žeber kam. hrubě drcen. 16-32 mm</t>
  </si>
  <si>
    <t>4,50*5,50*0,50</t>
  </si>
  <si>
    <t>7,80*1,40*0,50</t>
  </si>
  <si>
    <t>200500</t>
  </si>
  <si>
    <t>AS-KRECHT DM - T 1600 M/60</t>
  </si>
  <si>
    <t>200501</t>
  </si>
  <si>
    <t>AS-KRECHT DM - T 100 S/60</t>
  </si>
  <si>
    <t>200502</t>
  </si>
  <si>
    <t>AS-KRECHT DM - T 100 E/60</t>
  </si>
  <si>
    <t>200503</t>
  </si>
  <si>
    <t>Vzduchové potrubí DN 100</t>
  </si>
  <si>
    <t>69366198R</t>
  </si>
  <si>
    <t>Geosyntetika typ: geotextilie; netkaná; materiál: PP; tl (2 kPa) = 2,9 mm; plošná hmotnost = 300 g/m2; Pevnost v tahu podélně = 20,0 kN/m; Pevnost v tahu příčně = 11,5 kN/m</t>
  </si>
  <si>
    <t>140,00*1,20</t>
  </si>
  <si>
    <t>Podkladní a vedlejší konstrukce</t>
  </si>
  <si>
    <t>451573111R00</t>
  </si>
  <si>
    <t xml:space="preserve">Lože pod potrubí, stoky a drobné objekty z písku a štěrkopísku  do 65 mm</t>
  </si>
  <si>
    <t>18,50*0,80*0,10</t>
  </si>
  <si>
    <t>25,80*0,80*0,10</t>
  </si>
  <si>
    <t>43,50*0,80*0,10</t>
  </si>
  <si>
    <t>Podkladní vrstvy komunikací a zpevněných ploch</t>
  </si>
  <si>
    <t>566903111R00</t>
  </si>
  <si>
    <t>Vyspravení podkladu po překopech kamenivem hrubým drceným</t>
  </si>
  <si>
    <t>7,20*0,40*2,00</t>
  </si>
  <si>
    <t>566904111R00</t>
  </si>
  <si>
    <t>Vyspravení podkladu po překopech kamenivem obalovaným asfaltem</t>
  </si>
  <si>
    <t>7,20*0,80*0,05*2,35</t>
  </si>
  <si>
    <t>Kryty komunikací živičné a z kameniva</t>
  </si>
  <si>
    <t>572753111R00</t>
  </si>
  <si>
    <t>Vyrovnání povrchu dosavadních krytů, asfaltovým betonem</t>
  </si>
  <si>
    <t>Potrubí z trub z plastických hmot</t>
  </si>
  <si>
    <t>871313121R00</t>
  </si>
  <si>
    <t xml:space="preserve">Montáž potrubí z trub z plastů těsněných gumovým kroužkem  DN 150 mm</t>
  </si>
  <si>
    <t>18,50</t>
  </si>
  <si>
    <t>871353121R00</t>
  </si>
  <si>
    <t xml:space="preserve">Montáž potrubí z trub z plastů těsněných gumovým kroužkem  DN 200 mm</t>
  </si>
  <si>
    <t>25,80</t>
  </si>
  <si>
    <t>43,50</t>
  </si>
  <si>
    <t>877313123R00</t>
  </si>
  <si>
    <t>Montáž tvarovek na potrubí z trub z plastů těsněných gumovým kroužkem jednoosých DN 150 mm</t>
  </si>
  <si>
    <t>890001</t>
  </si>
  <si>
    <t>napojení na stávající kanalizaci</t>
  </si>
  <si>
    <t>286111901R</t>
  </si>
  <si>
    <t>Trubka plastová pro venkovní kanalizaci spoj: hrdlový; potrubí: vícevrstvé; skladba: PVC-U - PVC-U - PVC-U; povrch: hladký; DN/OD = 150; de = 160,0 mm; tl. stěny = 5,5 mm; l = 1 000 mm; SN 12</t>
  </si>
  <si>
    <t>18,50*1,093</t>
  </si>
  <si>
    <t>286111911R</t>
  </si>
  <si>
    <t>Trubka plastová pro venkovní kanalizaci spoj: hrdlový; potrubí: vícevrstvé; skladba: PVC-U - PVC-U - PVC-U; povrch: hladký; DN/OD = 200; de = 200,0 mm; tl. stěny = 6,6 mm; l = 1 000 mm; SN 12</t>
  </si>
  <si>
    <t>69,30*1,093</t>
  </si>
  <si>
    <t>28651662.AR</t>
  </si>
  <si>
    <t>Koleno plastové pro venkovní kanalizaci typ: jednoznačné; spoj: hrdlový; potrubí: jednovrstvé; materiál: PVC-U; povrch: hladký; úhel = 45,0 °; DN = 150; SDR 41,0; SN 8</t>
  </si>
  <si>
    <t>Ostatní konstrukce na trubním vedení</t>
  </si>
  <si>
    <t>892571111R00</t>
  </si>
  <si>
    <t xml:space="preserve">Zkoušky těsnosti kanalizačního potrubí zkouška těsnosti kanalizačního potrubí vodou  do DN 200 mm</t>
  </si>
  <si>
    <t>899711122R00</t>
  </si>
  <si>
    <t>Výstražné fólie výstražná fólie pro kanalizaci, šířka 30 cm</t>
  </si>
  <si>
    <t>894412311RAA</t>
  </si>
  <si>
    <t xml:space="preserve">Šachty z betonových dílců betonové šachty prefabrikované  DN 1000, stěna 120 mm, dno přímé V max. 40, hloubka dna 2,26 m, poklop litina 12,5 t, Dílec betonový šachtový</t>
  </si>
  <si>
    <t>894412311RAB</t>
  </si>
  <si>
    <t xml:space="preserve">Šachty z betonových dílců betonové šachty prefabrikované  DN 1000, stěna 120 mm, dno přímé V max. 40, hloubka dna 2,26 m, poklop litina 40 t, Dílec betonový šachtový</t>
  </si>
  <si>
    <t>Doplňující práce na komunikaci</t>
  </si>
  <si>
    <t>599141111R00</t>
  </si>
  <si>
    <t>Vyplnění spár mezi silničními panely živičnou zálivkou</t>
  </si>
  <si>
    <t>919731121R00</t>
  </si>
  <si>
    <t>Zarovnání styčné plochy podkladu nebo krytu živičné, tloušťky do 50 mm</t>
  </si>
  <si>
    <t>919735112R00</t>
  </si>
  <si>
    <t>Řezání stávajících krytů nebo podkladů živičných, hloubky přes 50 do 100 mm</t>
  </si>
  <si>
    <t>Staveništní přesun hmot</t>
  </si>
  <si>
    <t>998276101R00</t>
  </si>
  <si>
    <t>Přesun hmot pro trubní vedení z trub plastových nebo sklolaminátových v otevřeném výkopu</t>
  </si>
  <si>
    <t>Celkem</t>
  </si>
  <si>
    <t>SO 401 - Veřejné osvětlení - přímé výdaje - doprovodná část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</si>
  <si>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</si>
  <si>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</si>
  <si>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</si>
  <si>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</si>
  <si>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</si>
  <si>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 xml:space="preserve">    HZS - Hodinové zúčtovací sazby</t>
  </si>
  <si>
    <t>-204188056</t>
  </si>
  <si>
    <t>Kabelové chráničky pod komunikacemi</t>
  </si>
  <si>
    <t>0,5*0,45*(2*7+5)</t>
  </si>
  <si>
    <t>29873086</t>
  </si>
  <si>
    <t>4,275</t>
  </si>
  <si>
    <t>4,275*2 'Přepočtené koeficientem množství</t>
  </si>
  <si>
    <t>945421110</t>
  </si>
  <si>
    <t xml:space="preserve">Hydraulická zvedací plošina včetně obsluhy  instalovaná na automobilovém podvozku, výšky zdvihu do 18 m</t>
  </si>
  <si>
    <t>-2123117040</t>
  </si>
  <si>
    <t>4 hodiny na stožár</t>
  </si>
  <si>
    <t>4*7</t>
  </si>
  <si>
    <t>PSV</t>
  </si>
  <si>
    <t>Práce a dodávky PSV</t>
  </si>
  <si>
    <t>741</t>
  </si>
  <si>
    <t>Elektroinstalace - silnoproud</t>
  </si>
  <si>
    <t>741122142</t>
  </si>
  <si>
    <t>Montáž kabelů měděných bez ukončení uložených v trubkách zatažených plných kulatých nebo bezhalogenových (např. CYKY) počtu a průřezu žil 5x1,5 až 2,5 mm2</t>
  </si>
  <si>
    <t>2044865206</t>
  </si>
  <si>
    <t>4,5*7</t>
  </si>
  <si>
    <t>34111090</t>
  </si>
  <si>
    <t>kabel instalační jádro Cu plné izolace PVC plášť PVC 450/750V (CYKY) 5x1,5mm2</t>
  </si>
  <si>
    <t>1383252061</t>
  </si>
  <si>
    <t>31,5</t>
  </si>
  <si>
    <t>31,5*1,15 'Přepočtené koeficientem množství</t>
  </si>
  <si>
    <t>741122145</t>
  </si>
  <si>
    <t>Montáž kabelů měděných bez ukončení uložených v trubkách zatažených plných kulatých nebo bezhalogenových (např. CYKY) počtu a průřezu žil 5x16 mm2</t>
  </si>
  <si>
    <t>-669790675</t>
  </si>
  <si>
    <t>155+5*1,5*2+2*1,5</t>
  </si>
  <si>
    <t>34113035</t>
  </si>
  <si>
    <t>kabel instalační jádro Cu plné izolace PVC plášť PVC 450/750V (CYKY) 5x16mm2</t>
  </si>
  <si>
    <t>-67120008</t>
  </si>
  <si>
    <t>173</t>
  </si>
  <si>
    <t>173*1,15 'Přepočtené koeficientem množství</t>
  </si>
  <si>
    <t>741128022</t>
  </si>
  <si>
    <t>Ostatní práce při montáži vodičů a kabelů Příplatek k cenám montáže vodičů a kabelů za zatahování vodičů a kabelů do tvárnicových tras s komorami nebo do kolektorů, hmotnosti do 2 kg</t>
  </si>
  <si>
    <t>-813143519</t>
  </si>
  <si>
    <t>Zatažení do stožárů</t>
  </si>
  <si>
    <t>Nové kabely</t>
  </si>
  <si>
    <t>5*1,5*2+2*1,5</t>
  </si>
  <si>
    <t>Stávající kabely</t>
  </si>
  <si>
    <t>1,5</t>
  </si>
  <si>
    <t xml:space="preserve">Zatažení do nových chrániček </t>
  </si>
  <si>
    <t>2*7+5</t>
  </si>
  <si>
    <t>741130021</t>
  </si>
  <si>
    <t>Ukončení vodičů izolovaných s označením a zapojením na svorkovnici s otevřením a uzavřením krytu, průřezu žíly do 2,5 mm2</t>
  </si>
  <si>
    <t>7272109</t>
  </si>
  <si>
    <t>5*7</t>
  </si>
  <si>
    <t>741130025</t>
  </si>
  <si>
    <t>Ukončení vodičů a kabelů izolovaných s označením a zapojením na svorkovnici s otevřením a uzavřením krytu, průřezu žíly do 16 mm2</t>
  </si>
  <si>
    <t>-715071824</t>
  </si>
  <si>
    <t>1*3*5+4*2*5+2*1+5</t>
  </si>
  <si>
    <t>74176106R</t>
  </si>
  <si>
    <t>Podružný materiál - kompletní</t>
  </si>
  <si>
    <t>491687745</t>
  </si>
  <si>
    <t>Práce a dodávky M</t>
  </si>
  <si>
    <t>21-M</t>
  </si>
  <si>
    <t>Elektromontáže</t>
  </si>
  <si>
    <t>218202016</t>
  </si>
  <si>
    <t>Demontáž svítidel výbojkových s odpojením vodičů průmyslových nebo venkovních ze sloupku parkového</t>
  </si>
  <si>
    <t>-657142765</t>
  </si>
  <si>
    <t>Uloženo pro zpětné osazení v rámci stavby</t>
  </si>
  <si>
    <t>218204002</t>
  </si>
  <si>
    <t>Demontáž stožárů osvětlení parkových ocelových</t>
  </si>
  <si>
    <t>-1065929169</t>
  </si>
  <si>
    <t>Předáno investorovi</t>
  </si>
  <si>
    <t>218204201</t>
  </si>
  <si>
    <t>Demontáž elektrovýzbroje stožárů osvětlení 1 okruh</t>
  </si>
  <si>
    <t>1289932035</t>
  </si>
  <si>
    <t>210203902</t>
  </si>
  <si>
    <t>Montáž svítidel LED se zapojením vodičů průmyslových nebo venkovních na sloupek parkový</t>
  </si>
  <si>
    <t>1216828963</t>
  </si>
  <si>
    <t>2 svítidla stávající</t>
  </si>
  <si>
    <t>3477402R</t>
  </si>
  <si>
    <t>svítidlo parkové LED 40W, vč. světelného zdroje a předřadníku, parametry viz.projektová dokumentace- kompletní dodávka</t>
  </si>
  <si>
    <t>128</t>
  </si>
  <si>
    <t>-537586778</t>
  </si>
  <si>
    <t>210204002</t>
  </si>
  <si>
    <t>Montáž stožárů osvětlení parkových ocelových</t>
  </si>
  <si>
    <t>-1874967157</t>
  </si>
  <si>
    <t>3167406R</t>
  </si>
  <si>
    <t>stožár osvětlovací sadový v. 5,0 m (celkové délky 6,0m), třístupňový, oboustranně žárové zinkovaný - viz.projektová dokumentace</t>
  </si>
  <si>
    <t>-1591594362</t>
  </si>
  <si>
    <t>31674124</t>
  </si>
  <si>
    <t>manžeta plastová ochranná na stožár d=133mm</t>
  </si>
  <si>
    <t>-2042164336</t>
  </si>
  <si>
    <t>210204201</t>
  </si>
  <si>
    <t xml:space="preserve">Montáž elektrovýzbroje stožárů osvětlení  1 okruh - viz.projektová dokumentace</t>
  </si>
  <si>
    <t>-982517180</t>
  </si>
  <si>
    <t>31674135</t>
  </si>
  <si>
    <t>výzbroj stožárová SV 6.16.5p</t>
  </si>
  <si>
    <t>-1349832224</t>
  </si>
  <si>
    <t>210220020</t>
  </si>
  <si>
    <t>Montáž uzemňovacího vedení s upevněním, propojením a připojením pomocí svorek v zemi s izolací spojů vodičů FeZn páskou průřezu do 120 mm2 v městské zástavbě</t>
  </si>
  <si>
    <t>-1340948589</t>
  </si>
  <si>
    <t>Naspojkováno na stávající uzemnění</t>
  </si>
  <si>
    <t>155+1,0</t>
  </si>
  <si>
    <t>35442062</t>
  </si>
  <si>
    <t>pás zemnící 30x4mm FeZn</t>
  </si>
  <si>
    <t>kg</t>
  </si>
  <si>
    <t>-569320142</t>
  </si>
  <si>
    <t>156*1,05</t>
  </si>
  <si>
    <t>163,8*1,15 'Přepočtené koeficientem množství</t>
  </si>
  <si>
    <t>210220022</t>
  </si>
  <si>
    <t>Montáž uzemňovacího vedení vodičů FeZn pomocí svorek v zemi drátem průměru do 10 mm ve městské zástavbě</t>
  </si>
  <si>
    <t>816234240</t>
  </si>
  <si>
    <t>7*1,5</t>
  </si>
  <si>
    <t>35441073</t>
  </si>
  <si>
    <t>drát D 10mm FeZn</t>
  </si>
  <si>
    <t>796873362</t>
  </si>
  <si>
    <t>10,5*0,62</t>
  </si>
  <si>
    <t>6,51*1,15 'Přepočtené koeficientem množství</t>
  </si>
  <si>
    <t>210220300</t>
  </si>
  <si>
    <t>Montáž svorka hromosvodná s jedním šroubem</t>
  </si>
  <si>
    <t>10470056</t>
  </si>
  <si>
    <t>7+1</t>
  </si>
  <si>
    <t>35431000.1</t>
  </si>
  <si>
    <t>svorka uzemnění FeZn univerzální</t>
  </si>
  <si>
    <t>1654454379</t>
  </si>
  <si>
    <t>210220301</t>
  </si>
  <si>
    <t>Montáž hromosvodného vedení svorek se 2 šrouby</t>
  </si>
  <si>
    <t>-936290661</t>
  </si>
  <si>
    <t>35431019</t>
  </si>
  <si>
    <t>svorka uzemnění FeZn připojovací na kovové části pro 1 vodič D 7-10mm -plochá, 2 šrouby</t>
  </si>
  <si>
    <t>-740512184</t>
  </si>
  <si>
    <t>46-M</t>
  </si>
  <si>
    <t>Zemní práce při extr.mont.pracích</t>
  </si>
  <si>
    <t>460010024</t>
  </si>
  <si>
    <t>Vytyčení trasy vedení kabelového (podzemního) v zastavěném prostoru</t>
  </si>
  <si>
    <t>km</t>
  </si>
  <si>
    <t>-1638955065</t>
  </si>
  <si>
    <t>155/1000</t>
  </si>
  <si>
    <t>460171162</t>
  </si>
  <si>
    <t>Hloubení nezapažených kabelových rýh strojně včetně urovnání dna s přemístěním výkopku do vzdálenosti 3 m od okraje jámy nebo s naložením na dopravní prostředek šířky 35 cm hloubky 70 cm v hornině třídy těžitelnosti I skupiny 3</t>
  </si>
  <si>
    <t>1372590812</t>
  </si>
  <si>
    <t>22+25</t>
  </si>
  <si>
    <t>460171322</t>
  </si>
  <si>
    <t>Hloubení nezapažených kabelových rýh strojně včetně urovnání dna s přemístěním výkopku do vzdálenosti 3 m od okraje jámy nebo s naložením na dopravní prostředek šířky 50 cm hloubky 120 cm v hornině třídy těžitelnosti I skupiny 3</t>
  </si>
  <si>
    <t>1972899021</t>
  </si>
  <si>
    <t>156-47</t>
  </si>
  <si>
    <t>460341113</t>
  </si>
  <si>
    <t>Vodorovné přemístění (odvoz) horniny dopravními prostředky včetně složení, bez naložení a rozprostření jakékoliv třídy, na vzdálenost přes 500 do 1000 m</t>
  </si>
  <si>
    <t>887027777</t>
  </si>
  <si>
    <t>Přebytečná zemina</t>
  </si>
  <si>
    <t>0,35*0,15*47+0,5*1,2*109</t>
  </si>
  <si>
    <t>3,14*0,275*0,275*1,5*7</t>
  </si>
  <si>
    <t>460341121</t>
  </si>
  <si>
    <t>Vodorovné přemístění (odvoz) horniny dopravními prostředky včetně složení, bez naložení a rozprostření jakékoliv třídy, na vzdálenost Příplatek k ceně -1113 za každých dalších i započatých 1000 m</t>
  </si>
  <si>
    <t>-1811811685</t>
  </si>
  <si>
    <t>Předpokládaná skládka - Kvítkovice</t>
  </si>
  <si>
    <t>70,361*3</t>
  </si>
  <si>
    <t>460361111</t>
  </si>
  <si>
    <t>Poplatek (skládkovné) za uložení zeminy na skládce zatříděné do Katalogu odpadů pod kódem 17 05 04</t>
  </si>
  <si>
    <t>1839378267</t>
  </si>
  <si>
    <t>70,361*1,7</t>
  </si>
  <si>
    <t>460451172</t>
  </si>
  <si>
    <t>Zásyp kabelových rýh strojně s přemístěním sypaniny ze vzdálenosti do 10 m, s uložením výkopku ve vrstvách včetně zhutnění a urovnání povrchu šířky 35 cm hloubky 70 cm z horniny třídy těžitelnosti I skupiny 3</t>
  </si>
  <si>
    <t>54326346</t>
  </si>
  <si>
    <t>Zásyp zeminou</t>
  </si>
  <si>
    <t>460451332</t>
  </si>
  <si>
    <t>Zásyp kabelových rýh strojně s přemístěním sypaniny ze vzdálenosti do 10 m, s uložením výkopku ve vrstvách včetně zhutnění a urovnání povrchu šířky 50 cm hloubky 120 cm z horniny třídy těžitelnosti I skupiny 3</t>
  </si>
  <si>
    <t>195904086</t>
  </si>
  <si>
    <t>Pod zpevněnými plochami - zásyp kamenivem</t>
  </si>
  <si>
    <t>1330680005</t>
  </si>
  <si>
    <t>0,5*1,2*109</t>
  </si>
  <si>
    <t>Odpočet kabelového lože</t>
  </si>
  <si>
    <t>-109*0,5*0,15</t>
  </si>
  <si>
    <t>Odpočet obsypu chrániček</t>
  </si>
  <si>
    <t>-4,275</t>
  </si>
  <si>
    <t>Odpočet konstrukce zpevněných ploch</t>
  </si>
  <si>
    <t>-0,5*0,5*(109+8)</t>
  </si>
  <si>
    <t>23,7*2 'Přepočtené koeficientem množství</t>
  </si>
  <si>
    <t>460611113</t>
  </si>
  <si>
    <t>Vrty pro stožáry nadzemního vedení nepažené, hloubky do 2 m průměru do 55 cm, v hornině třídy vrtatelnosti III</t>
  </si>
  <si>
    <t>-344592952</t>
  </si>
  <si>
    <t>1,5*7</t>
  </si>
  <si>
    <t>460641113</t>
  </si>
  <si>
    <t>Základové konstrukce základ bez bednění do rostlé zeminy z monolitického betonu tř. C 16/20</t>
  </si>
  <si>
    <t>-1725219698</t>
  </si>
  <si>
    <t xml:space="preserve">Obetonování </t>
  </si>
  <si>
    <t>3,14*0,275*0,275*1,35*7-3,14*0,16*0,16*1,35*7</t>
  </si>
  <si>
    <t>Vyplnění kotevních kalichů</t>
  </si>
  <si>
    <t>(3,14*0,15*0,15*1,35-3,14*0,085*0,085*1,35)*7</t>
  </si>
  <si>
    <t>460661111</t>
  </si>
  <si>
    <t>Kabelové lože z písku včetně podsypu, zhutnění a urovnání povrchu pro kabely nn bez zakrytí, šířky do 35 cm</t>
  </si>
  <si>
    <t>1446992108</t>
  </si>
  <si>
    <t>460661112</t>
  </si>
  <si>
    <t>Kabelové lože z písku včetně podsypu, zhutnění a urovnání povrchu pro kabely nn bez zakrytí, šířky přes 35 do 50 cm</t>
  </si>
  <si>
    <t>29840945</t>
  </si>
  <si>
    <t>460671113</t>
  </si>
  <si>
    <t>Výstražná fólie z PVC pro krytí kabelů včetně vyrovnání povrchu rýhy, rozvinutí a uložení fólie šířky do 34 cm</t>
  </si>
  <si>
    <t>399458920</t>
  </si>
  <si>
    <t>460671114</t>
  </si>
  <si>
    <t>Výstražné prvky pro krytí kabelů včetně vyrovnání povrchu rýhy, rozvinutí a uložení fólie, šířky přes 35 do 40 cm</t>
  </si>
  <si>
    <t>612491481</t>
  </si>
  <si>
    <t>109-19</t>
  </si>
  <si>
    <t>460791212</t>
  </si>
  <si>
    <t>Montáž trubek ochranných uložených volně do rýhy plastových ohebných, vnitřního průměru přes 32 do 50 mm</t>
  </si>
  <si>
    <t>-1366670855</t>
  </si>
  <si>
    <t xml:space="preserve">Přípolož ke kabelu VO </t>
  </si>
  <si>
    <t>155</t>
  </si>
  <si>
    <t>34571351</t>
  </si>
  <si>
    <t>trubka elektroinstalační ohebná dvouplášťová korugovaná (chránička) D 41/50mm, HDPE+LDPE</t>
  </si>
  <si>
    <t>1800219625</t>
  </si>
  <si>
    <t>155*1,05 'Přepočtené koeficientem množství</t>
  </si>
  <si>
    <t>460791213</t>
  </si>
  <si>
    <t>Montáž trubek ochranných uložených volně do rýhy plastových ohebných, vnitřního průměru přes 50 do 90 mm</t>
  </si>
  <si>
    <t>-142047429</t>
  </si>
  <si>
    <t>34571352</t>
  </si>
  <si>
    <t>trubka elektroinstalační ohebná dvouplášťová korugovaná (chránička) D 52/63mm, HDPE+LDPE</t>
  </si>
  <si>
    <t>-1367045352</t>
  </si>
  <si>
    <t>173*1,05 'Přepočtené koeficientem množství</t>
  </si>
  <si>
    <t>460791216</t>
  </si>
  <si>
    <t>Montáž trubek ochranných uložených volně do rýhy plastových ohebných, vnitřního průměru přes 133 do 172 mm</t>
  </si>
  <si>
    <t>76747044</t>
  </si>
  <si>
    <t>28617275</t>
  </si>
  <si>
    <t>trubka kanalizační PP korugovaná DN 150x6000mm SN16</t>
  </si>
  <si>
    <t>698986305</t>
  </si>
  <si>
    <t>19*1,015 'Přepočtené koeficientem množství</t>
  </si>
  <si>
    <t>460881611</t>
  </si>
  <si>
    <t>Kryt vozovek a chodníků kladení dlažby (materiál ve specifikaci) včetně spárování, do lože z kameniva těženého z dlaždic betonových čtyřhranných</t>
  </si>
  <si>
    <t>-1349354292</t>
  </si>
  <si>
    <t>Podklad pod stožár</t>
  </si>
  <si>
    <t>0,2*0,2*7</t>
  </si>
  <si>
    <t>59245021</t>
  </si>
  <si>
    <t>dlažba tvar čtverec betonová 200x200x60mm přírodní</t>
  </si>
  <si>
    <t>-1416483900</t>
  </si>
  <si>
    <t>0,28</t>
  </si>
  <si>
    <t>0,28*1,02 'Přepočtené koeficientem množství</t>
  </si>
  <si>
    <t>46093111R</t>
  </si>
  <si>
    <t>Osazení kotevního kalichu pro stožár VO D300 do 2000 mm délky v ose patky</t>
  </si>
  <si>
    <t>1988011640</t>
  </si>
  <si>
    <t>28612031</t>
  </si>
  <si>
    <t>trubka kanalizační PVC plnostěnná třívrstvá DN 300x6000mm SN16</t>
  </si>
  <si>
    <t>1629200511</t>
  </si>
  <si>
    <t>1,35*7</t>
  </si>
  <si>
    <t>9,45*1,02 'Přepočtené koeficientem množství</t>
  </si>
  <si>
    <t>468011113</t>
  </si>
  <si>
    <t>Odstranění podkladů nebo krytů komunikací včetně rozpojení na kusy a zarovnání styčné spáry z kameniva těženého, tloušťky přes 20 do 30 cm</t>
  </si>
  <si>
    <t>168549350</t>
  </si>
  <si>
    <t>4*0,8</t>
  </si>
  <si>
    <t>468011132</t>
  </si>
  <si>
    <t>Odstranění podkladů nebo krytů komunikací včetně rozpojení na kusy a zarovnání styčné spáry z betonu prostého, tloušťky přes 15 do 30 cm</t>
  </si>
  <si>
    <t>-64917422</t>
  </si>
  <si>
    <t>468041114</t>
  </si>
  <si>
    <t>Řezání spár v podkladu nebo krytu betonovém, hloubky přes 20 do 25 cm</t>
  </si>
  <si>
    <t>45483184</t>
  </si>
  <si>
    <t>2*4</t>
  </si>
  <si>
    <t>469972111</t>
  </si>
  <si>
    <t>Odvoz suti a vybouraných hmot odvoz suti a vybouraných hmot do 1 km</t>
  </si>
  <si>
    <t>-1849552628</t>
  </si>
  <si>
    <t>Odvoz na skládku Kvítkovice</t>
  </si>
  <si>
    <t>3,2*0,3*1,7</t>
  </si>
  <si>
    <t>Odvoz na skládku TSO</t>
  </si>
  <si>
    <t>3,2*0,24*2,2</t>
  </si>
  <si>
    <t>469972121</t>
  </si>
  <si>
    <t>Odvoz suti a vybouraných hmot odvoz suti a vybouraných hmot Příplatek k ceně za každý další i započatý 1 km</t>
  </si>
  <si>
    <t>362687296</t>
  </si>
  <si>
    <t>3,2*0,3*1,7*3</t>
  </si>
  <si>
    <t>3,2*0,24*2,2*2</t>
  </si>
  <si>
    <t>46997311R</t>
  </si>
  <si>
    <t>Poplatek za uložení stavebního odpadu (skládkovné) na skládce z prostého betonu zatříděného do Katalogu odpadů pod kódem 17 01 01</t>
  </si>
  <si>
    <t>-2001156447</t>
  </si>
  <si>
    <t>Předpokládaná skládka Kvítkovice</t>
  </si>
  <si>
    <t>460871133</t>
  </si>
  <si>
    <t>Podklad vozovek a chodníků včetně rozprostření a úpravy ze štěrkopísku, včetně zhutnění, tloušťky přes 10 do 15 cm</t>
  </si>
  <si>
    <t>-456062688</t>
  </si>
  <si>
    <t>Vyspravení po překopu v tl. 300 mm</t>
  </si>
  <si>
    <t>4*0,8*2</t>
  </si>
  <si>
    <t>460871171</t>
  </si>
  <si>
    <t>Podklad vozovek a chodníků včetně rozprostření a úpravy z betonu prostého, včetně rozprostření, tloušťky do 10 cm</t>
  </si>
  <si>
    <t>-438201982</t>
  </si>
  <si>
    <t>Vyspravení po překopu v tl. 250 mm</t>
  </si>
  <si>
    <t>3,2</t>
  </si>
  <si>
    <t>460871172</t>
  </si>
  <si>
    <t>Podklad vozovek a chodníků včetně rozprostření a úpravy z betonu prostého, včetně rozprostření, tloušťky přes 10 do 15 cm</t>
  </si>
  <si>
    <t>1863187639</t>
  </si>
  <si>
    <t>HZS</t>
  </si>
  <si>
    <t>Hodinové zúčtovací sazby</t>
  </si>
  <si>
    <t>HZS4211</t>
  </si>
  <si>
    <t>Hodinová zúčtovací sazba revizní technik</t>
  </si>
  <si>
    <t>512</t>
  </si>
  <si>
    <t>-2094455303</t>
  </si>
  <si>
    <t>1 hod na stožár</t>
  </si>
  <si>
    <t>045303000</t>
  </si>
  <si>
    <t xml:space="preserve">Koordinace postupu prací  s ostatními profesemi</t>
  </si>
  <si>
    <t>hodina</t>
  </si>
  <si>
    <t>2024854520</t>
  </si>
  <si>
    <t>koordinace postupu prací - 1 hodina na stožár</t>
  </si>
  <si>
    <t>092103001</t>
  </si>
  <si>
    <t>Náklady na zkušební provoz</t>
  </si>
  <si>
    <t>37785676</t>
  </si>
  <si>
    <t>SO 402 - Nabíjecí stanice pro elektromobily - přímé výdaje - hlavní část</t>
  </si>
  <si>
    <t>741122159</t>
  </si>
  <si>
    <t>Montáž kabelů měděných bez ukončení uložených v trubkách zatažených plných kulatých nebo bezhalogenových (např. CYKY) počtu a průřezu žil 5x25 až 35mm2</t>
  </si>
  <si>
    <t>-497277455</t>
  </si>
  <si>
    <t>34113134</t>
  </si>
  <si>
    <t>kabel silový jádro Cu izolace PVC plášť PVC 0,6/1kV (1-CYKY) 5x25mm2</t>
  </si>
  <si>
    <t>-876179623</t>
  </si>
  <si>
    <t>3*1,15 'Přepočtené koeficientem množství</t>
  </si>
  <si>
    <t>741128021</t>
  </si>
  <si>
    <t>Ostatní práce při montáži vodičů a kabelů Příplatek k cenám montáže vodičů a kabelů za zatahování vodičů a kabelů do tvárnicových tras s komorami nebo do kolektorů, hmotnosti do 0,75 kg</t>
  </si>
  <si>
    <t>192196517</t>
  </si>
  <si>
    <t>2*1,5</t>
  </si>
  <si>
    <t>741130028</t>
  </si>
  <si>
    <t>Ukončení vodičů izolovaných s označením a zapojením na svorkovnici s otevřením a uzavřením krytu, průřezu žíly do 50 mm2</t>
  </si>
  <si>
    <t>-2004042195</t>
  </si>
  <si>
    <t>2*5</t>
  </si>
  <si>
    <t>7412101R1</t>
  </si>
  <si>
    <t xml:space="preserve">Montáž elektroměrného rozvaděče  - kompletní</t>
  </si>
  <si>
    <t>-851300413</t>
  </si>
  <si>
    <t>RMAT00R2</t>
  </si>
  <si>
    <t>rozvaděč</t>
  </si>
  <si>
    <t>846044986</t>
  </si>
  <si>
    <t>741921014</t>
  </si>
  <si>
    <t>Montáž vložky těsnicí pro chráničku nebo kabel do prostupových vývrtů nebo pažnic DN 100, průměru trubky nebo kabelu d 63</t>
  </si>
  <si>
    <t>522079204</t>
  </si>
  <si>
    <t>Utěsnění chrániček pro výhledové napojení</t>
  </si>
  <si>
    <t>6*2</t>
  </si>
  <si>
    <t>48487014</t>
  </si>
  <si>
    <t>vložka těsnící nedělená, pažnice/vývrt DN 100, potrubí d 63</t>
  </si>
  <si>
    <t>-1186016509</t>
  </si>
  <si>
    <t>-108537470</t>
  </si>
  <si>
    <t>Pro osazení nabíjecí stanice</t>
  </si>
  <si>
    <t>Výhled</t>
  </si>
  <si>
    <t>55+4*2+10</t>
  </si>
  <si>
    <t>-185504012</t>
  </si>
  <si>
    <t>76*1,05</t>
  </si>
  <si>
    <t>79,8*1,15 'Přepočtené koeficientem množství</t>
  </si>
  <si>
    <t>-1792281548</t>
  </si>
  <si>
    <t>2+4*2</t>
  </si>
  <si>
    <t>-869047301</t>
  </si>
  <si>
    <t>2139243844</t>
  </si>
  <si>
    <t>22/1000</t>
  </si>
  <si>
    <t>Hloubení nezapažených kabelových rýh strojně včetně urovnání dna s přemístěním výkopku do vzdálenosti 3 m od okraje jámy nebo s naložením na dopravní prostředek šířky 50 cm hloubky 120 cm v hornině třídy těžitelnosti I skupiny 3</t>
  </si>
  <si>
    <t>1337538509</t>
  </si>
  <si>
    <t>Pro max. 3 trubky chrániček</t>
  </si>
  <si>
    <t>2+10+3*2+21</t>
  </si>
  <si>
    <t>460171482</t>
  </si>
  <si>
    <t>Hloubení nezapažených kabelových rýh strojně včetně urovnání dna s přemístěním výkopku do vzdálenosti 3 m od okraje jámy nebo s naložením na dopravní prostředek šířky 65 cm hloubky 120 cm v hornině třídy těžitelnosti I skupiny 3</t>
  </si>
  <si>
    <t>-593907125</t>
  </si>
  <si>
    <t>Pro 4 trubky chrániček</t>
  </si>
  <si>
    <t>460171682</t>
  </si>
  <si>
    <t>Hloubení nezapažených kabelových rýh strojně včetně urovnání dna s přemístěním výkopku do vzdálenosti 3 m od okraje jámy nebo s naložením na dopravní prostředek šířky 80 cm hloubky 120 cm v hornině třídy těžitelnosti I skupiny 3</t>
  </si>
  <si>
    <t>-1793005054</t>
  </si>
  <si>
    <t>pro 5 trubek chrániček</t>
  </si>
  <si>
    <t>Pro chráničku po živičnou vozovkou</t>
  </si>
  <si>
    <t>460171882</t>
  </si>
  <si>
    <t>Hloubení nezapažených kabelových rýh strojně včetně urovnání dna s přemístěním výkopku do vzdálenosti 3 m od okraje jámy nebo s naložením na dopravní prostředek šířky 100 cm hloubky 120 cm v hornině třídy těžitelnosti I skupiny 3</t>
  </si>
  <si>
    <t>765456986</t>
  </si>
  <si>
    <t>Pro 8 trubek chrániček</t>
  </si>
  <si>
    <t>125308740</t>
  </si>
  <si>
    <t>0,5*1,2*21+0,65*1,2*5+0,8*1,2*21+1,0*1,2*3</t>
  </si>
  <si>
    <t>184972465</t>
  </si>
  <si>
    <t xml:space="preserve">Předpokládaná skládka Moravská skládková  Kvítkovice</t>
  </si>
  <si>
    <t>40,260*3</t>
  </si>
  <si>
    <t>-1852625660</t>
  </si>
  <si>
    <t>40,260*1,7</t>
  </si>
  <si>
    <t>Zásyp kabelových rýh strojně s přemístěním sypaniny ze vzdálenosti do 10 m, s uložením výkopku ve vrstvách včetně zhutnění a urovnání povrchu šířky 50 cm hloubky 120 cm z horniny třídy těžitelnosti I skupiny 3</t>
  </si>
  <si>
    <t>11856799</t>
  </si>
  <si>
    <t>0,359+0,5*1,1*21+0,65*1,1*5+0,8*1,1*21+1,0*1,1*3</t>
  </si>
  <si>
    <t>2122468896</t>
  </si>
  <si>
    <t>37,264</t>
  </si>
  <si>
    <t>37,264*2 'Přepočtené koeficientem množství</t>
  </si>
  <si>
    <t>4606411R1</t>
  </si>
  <si>
    <t>Základové konstrukce při elektromontážích z monolitického betonu tř. C 16/20 - nabíjecí stanice</t>
  </si>
  <si>
    <t>174045921</t>
  </si>
  <si>
    <t>Patka pro sloupek nabíjecí stanice - předpoklad, kompletní vč.prostupů a zemních prací</t>
  </si>
  <si>
    <t>4606411R2</t>
  </si>
  <si>
    <t xml:space="preserve">Základové konstrukce při elektromontážích z monolitického betonu tř. C 16/20  - elektroměrový rozvaděč</t>
  </si>
  <si>
    <t>-1842297975</t>
  </si>
  <si>
    <t>Patka pro sloupek elektroměrového rozvaděče - předpoklad, kompletní, včetně</t>
  </si>
  <si>
    <t>prostupů i pro výhledová ( 6x) připojení a zemních prací</t>
  </si>
  <si>
    <t>Kabelové lože z písku včetně podsypu, zhutnění a urovnání povrchu pro kabely nn bez zakrytí, šířky přes 35 do 50 cm</t>
  </si>
  <si>
    <t>19195930</t>
  </si>
  <si>
    <t>460661113</t>
  </si>
  <si>
    <t>Kabelové lože z písku včetně podsypu, zhutnění a urovnání povrchu pro kabely nn bez zakrytí, šířky přes 50 do 65 cm</t>
  </si>
  <si>
    <t>-1921555217</t>
  </si>
  <si>
    <t>5,0</t>
  </si>
  <si>
    <t>460661114</t>
  </si>
  <si>
    <t>Kabelové lože z písku včetně podsypu, zhutnění a urovnání povrchu pro kabely nn bez zakrytí, šířky přes 65 do 80 cm</t>
  </si>
  <si>
    <t>-1894599433</t>
  </si>
  <si>
    <t>21+10</t>
  </si>
  <si>
    <t>460661115</t>
  </si>
  <si>
    <t>Kabelové lože z písku včetně podsypu, zhutnění a urovnání povrchu pro kabely nn bez zakrytí, šířky přes 80 do 100 cm</t>
  </si>
  <si>
    <t>-1278682657</t>
  </si>
  <si>
    <t>-1179556059</t>
  </si>
  <si>
    <t>21+5+31*2+3*3</t>
  </si>
  <si>
    <t>-832379279</t>
  </si>
  <si>
    <t>2*54+1*34+1*29+1*24+2*2</t>
  </si>
  <si>
    <t>1778582566</t>
  </si>
  <si>
    <t>199</t>
  </si>
  <si>
    <t>199*1,05 'Přepočtené koeficientem množství</t>
  </si>
  <si>
    <t>-861743858</t>
  </si>
  <si>
    <t>Kabelová chránička pod komunikací se živičnou konstrukcí</t>
  </si>
  <si>
    <t>-1570415449</t>
  </si>
  <si>
    <t>10*1,015 'Přepočtené koeficientem množství</t>
  </si>
  <si>
    <t>-193018152</t>
  </si>
  <si>
    <t>6,5*0,8</t>
  </si>
  <si>
    <t>-1701226943</t>
  </si>
  <si>
    <t>5,2</t>
  </si>
  <si>
    <t>494336362</t>
  </si>
  <si>
    <t>2*6,5</t>
  </si>
  <si>
    <t>2005520098</t>
  </si>
  <si>
    <t>Odvoz na skládku Kvítkovice - kamenivo</t>
  </si>
  <si>
    <t>5,2*0,3*1,7</t>
  </si>
  <si>
    <t>Odvoz na skládku TSO - beton</t>
  </si>
  <si>
    <t>5,2*0,24*2,2</t>
  </si>
  <si>
    <t>-2026767833</t>
  </si>
  <si>
    <t>5,2*0,3*1,7*3</t>
  </si>
  <si>
    <t>5,2*0,24*2,2*2</t>
  </si>
  <si>
    <t>128442910</t>
  </si>
  <si>
    <t>46997312R</t>
  </si>
  <si>
    <t>Poplatek za recyklaci</t>
  </si>
  <si>
    <t>1584271638</t>
  </si>
  <si>
    <t>-1303726037</t>
  </si>
  <si>
    <t>6,5*0,8*2</t>
  </si>
  <si>
    <t>-666636247</t>
  </si>
  <si>
    <t>Vyspravení po překopu v celkové tl. 250 mm</t>
  </si>
  <si>
    <t>534973971</t>
  </si>
  <si>
    <t>SO 403 - Přeložka sdělovacích kabelů - přímé výdaje - doprovodná část</t>
  </si>
  <si>
    <t xml:space="preserve">    742 - Elektroinstalace - slaboproud</t>
  </si>
  <si>
    <t>742</t>
  </si>
  <si>
    <t>Elektroinstalace - slaboproud</t>
  </si>
  <si>
    <t>74212400R</t>
  </si>
  <si>
    <t xml:space="preserve">Dodávka a montáž kabelů a spojek datových včetně zatažení do ochranných trubek a  naspojkování na stávající kabel </t>
  </si>
  <si>
    <t>komplet</t>
  </si>
  <si>
    <t>-576208164</t>
  </si>
  <si>
    <t>zajištěno firmou CETIn na základě smlouvy s investorem</t>
  </si>
  <si>
    <t>-1114774</t>
  </si>
  <si>
    <t>35/1000</t>
  </si>
  <si>
    <t>-407826488</t>
  </si>
  <si>
    <t>788344905</t>
  </si>
  <si>
    <t>0,5*1,2*35</t>
  </si>
  <si>
    <t>-1274182932</t>
  </si>
  <si>
    <t>21,00*3</t>
  </si>
  <si>
    <t>1867045259</t>
  </si>
  <si>
    <t>21,00*1,7</t>
  </si>
  <si>
    <t>267023990</t>
  </si>
  <si>
    <t>-35*0,5*0,15</t>
  </si>
  <si>
    <t>-0,5*0,5*25</t>
  </si>
  <si>
    <t>Odpočet ohumusování</t>
  </si>
  <si>
    <t>-0,5*0,15*10</t>
  </si>
  <si>
    <t>1900602574</t>
  </si>
  <si>
    <t>11,375</t>
  </si>
  <si>
    <t>11,375*2 'Přepočtené koeficientem množství</t>
  </si>
  <si>
    <t>-310829673</t>
  </si>
  <si>
    <t>-835445990</t>
  </si>
  <si>
    <t>799309406</t>
  </si>
  <si>
    <t>-573419167</t>
  </si>
  <si>
    <t>35*1,05 'Přepočtené koeficientem množství</t>
  </si>
  <si>
    <t>895451042</t>
  </si>
  <si>
    <t>834619396</t>
  </si>
  <si>
    <t>1426965434</t>
  </si>
  <si>
    <t>SO 801 - Sadové úpravy - přímé výdaje -hlavní část</t>
  </si>
  <si>
    <t xml:space="preserve">    18 - Zemní práce - povrchové úpravy terénu</t>
  </si>
  <si>
    <t>Zemní práce - povrchové úpravy terénu</t>
  </si>
  <si>
    <t>181151321</t>
  </si>
  <si>
    <t>Plošná úprava terénu v zemině skupiny 1 až 4 s urovnáním povrchu bez doplnění ornice souvislé plochy přes 500 m2 při nerovnostech terénu přes 100 do 150 mm v rovině nebo na svahu do 1:5</t>
  </si>
  <si>
    <t>956615482</t>
  </si>
  <si>
    <t>Plocha zatra nění a výsydby stromů</t>
  </si>
  <si>
    <t>3000</t>
  </si>
  <si>
    <t>Štěrkové záhony</t>
  </si>
  <si>
    <t>181351103</t>
  </si>
  <si>
    <t>Rozprostření a urovnání ornice v rovině nebo ve svahu sklonu do 1:5 strojně při souvislé ploše přes 100 do 500 m2, tl. vrstvy do 200 mm</t>
  </si>
  <si>
    <t>-1809451120</t>
  </si>
  <si>
    <t>10364101</t>
  </si>
  <si>
    <t>zemina pro terénní úpravy - ornice</t>
  </si>
  <si>
    <t>1844786450</t>
  </si>
  <si>
    <t>260*0,2*1,7</t>
  </si>
  <si>
    <t>88,4*1,1 'Přepočtené koeficientem množství</t>
  </si>
  <si>
    <t>181351113</t>
  </si>
  <si>
    <t>Rozprostření a urovnání ornice v rovině nebo ve svahu sklonu do 1:5 strojně při souvislé ploše přes 500 m2, tl. vrstvy do 200 mm</t>
  </si>
  <si>
    <t>-396916878</t>
  </si>
  <si>
    <t>Doplnění ornice</t>
  </si>
  <si>
    <t>3000*0,5</t>
  </si>
  <si>
    <t>10364100</t>
  </si>
  <si>
    <t>zemina pro terénní úpravy - tříděná, vhodná k zúrodnění</t>
  </si>
  <si>
    <t>420481066</t>
  </si>
  <si>
    <t>1500*0,15*1,7</t>
  </si>
  <si>
    <t>382,5*1,1 'Přepočtené koeficientem množství</t>
  </si>
  <si>
    <t>183403113</t>
  </si>
  <si>
    <t xml:space="preserve">Obdělání půdy  frézováním v rovině nebo na svahu do 1:5</t>
  </si>
  <si>
    <t>-514432186</t>
  </si>
  <si>
    <t xml:space="preserve">2x </t>
  </si>
  <si>
    <t>3260*2</t>
  </si>
  <si>
    <t>183403151</t>
  </si>
  <si>
    <t xml:space="preserve">Obdělání půdy  smykováním v rovině nebo na svahu do 1:5</t>
  </si>
  <si>
    <t>608919031</t>
  </si>
  <si>
    <t>2x</t>
  </si>
  <si>
    <t>183403152</t>
  </si>
  <si>
    <t xml:space="preserve">Obdělání půdy  vláčením v rovině nebo na svahu do 1:5</t>
  </si>
  <si>
    <t>-752016240</t>
  </si>
  <si>
    <t>183403153</t>
  </si>
  <si>
    <t xml:space="preserve">Obdělání půdy  hrabáním v rovině nebo na svahu do 1:5</t>
  </si>
  <si>
    <t>-1463824147</t>
  </si>
  <si>
    <t>3x</t>
  </si>
  <si>
    <t>3260*3</t>
  </si>
  <si>
    <t>184853511</t>
  </si>
  <si>
    <t>Chemické odplevelení půdy před založením kultury, trávníku nebo zpevněných ploch strojně o výměře jednotlivě přes 20 m2 postřikem na široko v rovině nebo na svahu do 1:5</t>
  </si>
  <si>
    <t>-761485420</t>
  </si>
  <si>
    <t>3260</t>
  </si>
  <si>
    <t>185802113</t>
  </si>
  <si>
    <t xml:space="preserve">Hnojení půdy nebo trávníku  v rovině nebo na svahu do 1:5 umělým hnojivem na široko</t>
  </si>
  <si>
    <t>1412944575</t>
  </si>
  <si>
    <t>3260*0,03/1000</t>
  </si>
  <si>
    <t>25191155</t>
  </si>
  <si>
    <t>hnojivo průmyslové Cererit</t>
  </si>
  <si>
    <t>632688067</t>
  </si>
  <si>
    <t>3260*0,03</t>
  </si>
  <si>
    <t>97,8*1,1 'Přepočtené koeficientem množství</t>
  </si>
  <si>
    <t>181451131</t>
  </si>
  <si>
    <t>Založení trávníku na půdě předem připravené plochy přes 1000 m2 výsevem včetně utažení parkového v rovině nebo na svahu do 1:5</t>
  </si>
  <si>
    <t>688291509</t>
  </si>
  <si>
    <t>3000-27*1,0</t>
  </si>
  <si>
    <t>00572410</t>
  </si>
  <si>
    <t>osivo směs travní parková</t>
  </si>
  <si>
    <t>973915927</t>
  </si>
  <si>
    <t>2973*3,25/100</t>
  </si>
  <si>
    <t>96,623*1,2 'Přepočtené koeficientem množství</t>
  </si>
  <si>
    <t>185803111</t>
  </si>
  <si>
    <t>Ošetření trávníku jednorázové v rovině nebo na svahu do 1:5</t>
  </si>
  <si>
    <t>943417258</t>
  </si>
  <si>
    <t>6x</t>
  </si>
  <si>
    <t>2973*6</t>
  </si>
  <si>
    <t>185804215</t>
  </si>
  <si>
    <t>Vypletí v rovině nebo na svahu do 1:5 trávníku po výsevu</t>
  </si>
  <si>
    <t>-298453546</t>
  </si>
  <si>
    <t>2973*2</t>
  </si>
  <si>
    <t>183111213</t>
  </si>
  <si>
    <t>Hloubení jamek pro vysazování rostlin v zemině tř.1 až 4 s výměnou půdy z 50% v rovině nebo na svahu do 1:5, objemu přes 0,005 do 0,01 m3</t>
  </si>
  <si>
    <t>253445301</t>
  </si>
  <si>
    <t>Trvalky</t>
  </si>
  <si>
    <t>Cibuloviny</t>
  </si>
  <si>
    <t>2500</t>
  </si>
  <si>
    <t>184102110</t>
  </si>
  <si>
    <t>Výsadba dřeviny s balem do předem vyhloubené jamky se zalitím v rovině nebo na svahu do 1:5, při průměru balu do 100 mm</t>
  </si>
  <si>
    <t>1458143543</t>
  </si>
  <si>
    <t xml:space="preserve">Trvalky </t>
  </si>
  <si>
    <t>005726R1</t>
  </si>
  <si>
    <t xml:space="preserve">sazenice trvalek </t>
  </si>
  <si>
    <t>-392602015</t>
  </si>
  <si>
    <t>Druhově viz.výkresová dokumentace</t>
  </si>
  <si>
    <t>1800*1,1 'Přepočtené koeficientem množství</t>
  </si>
  <si>
    <t>005726R2</t>
  </si>
  <si>
    <t>cibuloviny</t>
  </si>
  <si>
    <t>-1363626949</t>
  </si>
  <si>
    <t>Druhově vuz.výkresová dokumentace</t>
  </si>
  <si>
    <t>2500*1,1 'Přepočtené koeficientem množství</t>
  </si>
  <si>
    <t>184911151</t>
  </si>
  <si>
    <t>Mulčování záhonů kačírkem nebo drceným kamenivem tloušťky mulče přes 20 do 50 mm v rovině nebo na svahu do 1:5</t>
  </si>
  <si>
    <t>-1085952019</t>
  </si>
  <si>
    <t>Záhony</t>
  </si>
  <si>
    <t>58343872</t>
  </si>
  <si>
    <t>kamenivo drcené hrubé frakce 8/16</t>
  </si>
  <si>
    <t>-271754176</t>
  </si>
  <si>
    <t>260*0,125 'Přepočtené koeficientem množství</t>
  </si>
  <si>
    <t>184911338</t>
  </si>
  <si>
    <t>Drenážní vrstva záhonu pro výsadby rostlin v rovině nebo na svahu do 1:5, souvislé plochy přes 100 m2, hloubky přes 50 do 150 mm</t>
  </si>
  <si>
    <t>365930038</t>
  </si>
  <si>
    <t>185804111</t>
  </si>
  <si>
    <t>Ošetření vysazených květin jednorázové v rovině</t>
  </si>
  <si>
    <t>798587445</t>
  </si>
  <si>
    <t>260*6</t>
  </si>
  <si>
    <t>184812121</t>
  </si>
  <si>
    <t>Aplikace ochranných přípravků ve výsadbách rostlin na záhonu v rovině nebo na svahu do 1:5 zálivkou</t>
  </si>
  <si>
    <t>-2080200990</t>
  </si>
  <si>
    <t>25234001</t>
  </si>
  <si>
    <t>herbicid totální systémový neselektivní</t>
  </si>
  <si>
    <t>litr</t>
  </si>
  <si>
    <t>845669765</t>
  </si>
  <si>
    <t>260*0,001 'Přepočtené koeficientem množství</t>
  </si>
  <si>
    <t>183101221</t>
  </si>
  <si>
    <t>Hloubení jamek pro vysazování rostlin v zemině tř.1 až 4 s výměnou půdy z 50% v rovině nebo na svahu do 1:5, objemu přes 0,40 do 1,00 m3</t>
  </si>
  <si>
    <t>-1971593547</t>
  </si>
  <si>
    <t>Stromy</t>
  </si>
  <si>
    <t>10321100</t>
  </si>
  <si>
    <t>zahradní substrát pro výsadbu VL</t>
  </si>
  <si>
    <t>-2011019367</t>
  </si>
  <si>
    <t>27*0,5</t>
  </si>
  <si>
    <t>13,5*1,2 'Přepočtené koeficientem množství</t>
  </si>
  <si>
    <t>184201112</t>
  </si>
  <si>
    <t xml:space="preserve">Výsadba stromů bez balu do předem vyhloubené jamky se zalitím  v rovině nebo na svahu do 1:5, při výšce kmene přes 1,8 do 2,5 m</t>
  </si>
  <si>
    <t>184295154</t>
  </si>
  <si>
    <t>0264RS01</t>
  </si>
  <si>
    <t xml:space="preserve">Hibiscus Syriacus (roubovaný ibišek na kmínku)  16-18</t>
  </si>
  <si>
    <t>2053179687</t>
  </si>
  <si>
    <t>0264RS02</t>
  </si>
  <si>
    <t xml:space="preserve">Catalka Bignoniodes  (katalpa) 16-18</t>
  </si>
  <si>
    <t>1766620028</t>
  </si>
  <si>
    <t>0264RS03</t>
  </si>
  <si>
    <t xml:space="preserve">Platanus Acerifolia Pyramidals  (platan) 16-18</t>
  </si>
  <si>
    <t>-1803977267</t>
  </si>
  <si>
    <t>0264RS04</t>
  </si>
  <si>
    <t xml:space="preserve">Quercus Robur /dub)  16-18</t>
  </si>
  <si>
    <t>615006802</t>
  </si>
  <si>
    <t>184215132</t>
  </si>
  <si>
    <t>Ukotvení dřeviny kůly třemi kůly, délky přes 1 do 2 m</t>
  </si>
  <si>
    <t>-1390400598</t>
  </si>
  <si>
    <t>60591257</t>
  </si>
  <si>
    <t>kůl vyvazovací dřevěný impregnovaný D 8cm dl 3m</t>
  </si>
  <si>
    <t>-1045343272</t>
  </si>
  <si>
    <t>27*3</t>
  </si>
  <si>
    <t>6059125R</t>
  </si>
  <si>
    <t>Příčka ke kůlu</t>
  </si>
  <si>
    <t>1817840550</t>
  </si>
  <si>
    <t>6059132R</t>
  </si>
  <si>
    <t>Dodávka úvazků</t>
  </si>
  <si>
    <t>42674482</t>
  </si>
  <si>
    <t>27*1,0</t>
  </si>
  <si>
    <t>27*1,2 'Přepočtené koeficientem množství</t>
  </si>
  <si>
    <t>18580211R</t>
  </si>
  <si>
    <t>Dodávka a zapravení hydrogelu Terracottem</t>
  </si>
  <si>
    <t>-777677640</t>
  </si>
  <si>
    <t>1,5 kg/1 strom</t>
  </si>
  <si>
    <t>27*1,5</t>
  </si>
  <si>
    <t>184501121</t>
  </si>
  <si>
    <t xml:space="preserve">Zhotovení obalu kmene a spodních částí větví stromu z juty  v jedné vrstvě v rovině nebo na svahu do 1:5, včetně dodávky juty</t>
  </si>
  <si>
    <t>949819212</t>
  </si>
  <si>
    <t>1 m2 na 1 strom</t>
  </si>
  <si>
    <t>184911421</t>
  </si>
  <si>
    <t>Mulčování vysazených rostlin mulčovací kůrou, tl. do 100 mm v rovině nebo na svahu do 1:5</t>
  </si>
  <si>
    <t>2008512372</t>
  </si>
  <si>
    <t>Kolem stromů</t>
  </si>
  <si>
    <t>10391100</t>
  </si>
  <si>
    <t>kůra mulčovací VL</t>
  </si>
  <si>
    <t>-1759300151</t>
  </si>
  <si>
    <t>27*0,103 'Přepočtené koeficientem množství</t>
  </si>
  <si>
    <t>184911311</t>
  </si>
  <si>
    <t>Položení mulčovací textilie proti prorůstání plevelů kolem vysázených rostlin v rovině nebo na svahu do 1:5</t>
  </si>
  <si>
    <t>107356765</t>
  </si>
  <si>
    <t xml:space="preserve">Záhony </t>
  </si>
  <si>
    <t>69311191</t>
  </si>
  <si>
    <t>textilie mulčovací netkaná PP 80g/m2</t>
  </si>
  <si>
    <t>-1878883464</t>
  </si>
  <si>
    <t>260+27</t>
  </si>
  <si>
    <t>287*1,15 'Přepočtené koeficientem množství</t>
  </si>
  <si>
    <t>185804312</t>
  </si>
  <si>
    <t>Zalití rostlin vodou plochy záhonů jednotlivě přes 20 m2</t>
  </si>
  <si>
    <t>1440250392</t>
  </si>
  <si>
    <t>Trávníky</t>
  </si>
  <si>
    <t>2973*0,005*6</t>
  </si>
  <si>
    <t>260*0,005*6</t>
  </si>
  <si>
    <t>27*0,05*6</t>
  </si>
  <si>
    <t>998231311</t>
  </si>
  <si>
    <t>Přesun hmot pro sadovnické a krajinářské úpravy - strojně dopravní vzdálenost do 5000 m</t>
  </si>
  <si>
    <t>1309365199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</si>
</sst>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122024-1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Otrokovice - regenerace panelového sídliště Trávníky - 2.etapa - komunikace, chodníky a park. stání na ul. SNP-verze 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Otrokovice, m.č. Trávníky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28. 2. 2024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Otrokovice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M.Sedlářová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Ing.L.Alster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ROUND(SUM(AG95:AG103),2)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ROUND(SUM(AS95:AS103),2)</f>
        <v>0</v>
      </c>
      <c r="AT94" s="114">
        <f>ROUND(SUM(AV94:AW94),2)</f>
        <v>0</v>
      </c>
      <c r="AU94" s="115">
        <f>ROUND(SUM(AU95:AU103),5)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ROUND(SUM(AZ95:AZ103),2)</f>
        <v>0</v>
      </c>
      <c r="BA94" s="114">
        <f>ROUND(SUM(BA95:BA103),2)</f>
        <v>0</v>
      </c>
      <c r="BB94" s="114">
        <f>ROUND(SUM(BB95:BB103),2)</f>
        <v>0</v>
      </c>
      <c r="BC94" s="114">
        <f>ROUND(SUM(BC95:BC103),2)</f>
        <v>0</v>
      </c>
      <c r="BD94" s="116">
        <f>ROUND(SUM(BD95:BD103),2)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000.1 - Vedlejší a ost...'!J30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000.1 - Vedlejší a ost...'!P121</f>
        <v>0</v>
      </c>
      <c r="AV95" s="128">
        <f>'SO 000.1 - Vedlejší a ost...'!J33</f>
        <v>0</v>
      </c>
      <c r="AW95" s="128">
        <f>'SO 000.1 - Vedlejší a ost...'!J34</f>
        <v>0</v>
      </c>
      <c r="AX95" s="128">
        <f>'SO 000.1 - Vedlejší a ost...'!J35</f>
        <v>0</v>
      </c>
      <c r="AY95" s="128">
        <f>'SO 000.1 - Vedlejší a ost...'!J36</f>
        <v>0</v>
      </c>
      <c r="AZ95" s="128">
        <f>'SO 000.1 - Vedlejší a ost...'!F33</f>
        <v>0</v>
      </c>
      <c r="BA95" s="128">
        <f>'SO 000.1 - Vedlejší a ost...'!F34</f>
        <v>0</v>
      </c>
      <c r="BB95" s="128">
        <f>'SO 000.1 - Vedlejší a ost...'!F35</f>
        <v>0</v>
      </c>
      <c r="BC95" s="128">
        <f>'SO 000.1 - Vedlejší a ost...'!F36</f>
        <v>0</v>
      </c>
      <c r="BD95" s="130">
        <f>'SO 000.1 - Vedlejší a ost...'!F37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24.7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000.2 - Vedlejší a ost...'!J30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'SO 000.2 - Vedlejší a ost...'!P121</f>
        <v>0</v>
      </c>
      <c r="AV96" s="128">
        <f>'SO 000.2 - Vedlejší a ost...'!J33</f>
        <v>0</v>
      </c>
      <c r="AW96" s="128">
        <f>'SO 000.2 - Vedlejší a ost...'!J34</f>
        <v>0</v>
      </c>
      <c r="AX96" s="128">
        <f>'SO 000.2 - Vedlejší a ost...'!J35</f>
        <v>0</v>
      </c>
      <c r="AY96" s="128">
        <f>'SO 000.2 - Vedlejší a ost...'!J36</f>
        <v>0</v>
      </c>
      <c r="AZ96" s="128">
        <f>'SO 000.2 - Vedlejší a ost...'!F33</f>
        <v>0</v>
      </c>
      <c r="BA96" s="128">
        <f>'SO 000.2 - Vedlejší a ost...'!F34</f>
        <v>0</v>
      </c>
      <c r="BB96" s="128">
        <f>'SO 000.2 - Vedlejší a ost...'!F35</f>
        <v>0</v>
      </c>
      <c r="BC96" s="128">
        <f>'SO 000.2 - Vedlejší a ost...'!F36</f>
        <v>0</v>
      </c>
      <c r="BD96" s="130">
        <f>'SO 000.2 - Vedlejší a ost...'!F37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24.7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101.1 - Komunikace, pa...'!J30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'SO 101.1 - Komunikace, pa...'!P127</f>
        <v>0</v>
      </c>
      <c r="AV97" s="128">
        <f>'SO 101.1 - Komunikace, pa...'!J33</f>
        <v>0</v>
      </c>
      <c r="AW97" s="128">
        <f>'SO 101.1 - Komunikace, pa...'!J34</f>
        <v>0</v>
      </c>
      <c r="AX97" s="128">
        <f>'SO 101.1 - Komunikace, pa...'!J35</f>
        <v>0</v>
      </c>
      <c r="AY97" s="128">
        <f>'SO 101.1 - Komunikace, pa...'!J36</f>
        <v>0</v>
      </c>
      <c r="AZ97" s="128">
        <f>'SO 101.1 - Komunikace, pa...'!F33</f>
        <v>0</v>
      </c>
      <c r="BA97" s="128">
        <f>'SO 101.1 - Komunikace, pa...'!F34</f>
        <v>0</v>
      </c>
      <c r="BB97" s="128">
        <f>'SO 101.1 - Komunikace, pa...'!F35</f>
        <v>0</v>
      </c>
      <c r="BC97" s="128">
        <f>'SO 101.1 - Komunikace, pa...'!F36</f>
        <v>0</v>
      </c>
      <c r="BD97" s="130">
        <f>'SO 101.1 - Komunikace, pa...'!F37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24.7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101.2 - Komunikace, pa...'!J30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27">
        <v>0</v>
      </c>
      <c r="AT98" s="128">
        <f>ROUND(SUM(AV98:AW98),2)</f>
        <v>0</v>
      </c>
      <c r="AU98" s="129">
        <f>'SO 101.2 - Komunikace, pa...'!P128</f>
        <v>0</v>
      </c>
      <c r="AV98" s="128">
        <f>'SO 101.2 - Komunikace, pa...'!J33</f>
        <v>0</v>
      </c>
      <c r="AW98" s="128">
        <f>'SO 101.2 - Komunikace, pa...'!J34</f>
        <v>0</v>
      </c>
      <c r="AX98" s="128">
        <f>'SO 101.2 - Komunikace, pa...'!J35</f>
        <v>0</v>
      </c>
      <c r="AY98" s="128">
        <f>'SO 101.2 - Komunikace, pa...'!J36</f>
        <v>0</v>
      </c>
      <c r="AZ98" s="128">
        <f>'SO 101.2 - Komunikace, pa...'!F33</f>
        <v>0</v>
      </c>
      <c r="BA98" s="128">
        <f>'SO 101.2 - Komunikace, pa...'!F34</f>
        <v>0</v>
      </c>
      <c r="BB98" s="128">
        <f>'SO 101.2 - Komunikace, pa...'!F35</f>
        <v>0</v>
      </c>
      <c r="BC98" s="128">
        <f>'SO 101.2 - Komunikace, pa...'!F36</f>
        <v>0</v>
      </c>
      <c r="BD98" s="130">
        <f>'SO 101.2 - Komunikace, pa...'!F37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7" customFormat="1" ht="16.5" customHeight="1">
      <c r="A99" s="119" t="s">
        <v>80</v>
      </c>
      <c r="B99" s="120"/>
      <c r="C99" s="121"/>
      <c r="D99" s="122" t="s">
        <v>96</v>
      </c>
      <c r="E99" s="122"/>
      <c r="F99" s="122"/>
      <c r="G99" s="122"/>
      <c r="H99" s="122"/>
      <c r="I99" s="123"/>
      <c r="J99" s="122" t="s">
        <v>97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301 - Dešťová kanalizace'!J30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83</v>
      </c>
      <c r="AR99" s="126"/>
      <c r="AS99" s="127">
        <v>0</v>
      </c>
      <c r="AT99" s="128">
        <f>ROUND(SUM(AV99:AW99),2)</f>
        <v>0</v>
      </c>
      <c r="AU99" s="129">
        <f>'SO 301 - Dešťová kanalizace'!P127</f>
        <v>0</v>
      </c>
      <c r="AV99" s="128">
        <f>'SO 301 - Dešťová kanalizace'!J33</f>
        <v>0</v>
      </c>
      <c r="AW99" s="128">
        <f>'SO 301 - Dešťová kanalizace'!J34</f>
        <v>0</v>
      </c>
      <c r="AX99" s="128">
        <f>'SO 301 - Dešťová kanalizace'!J35</f>
        <v>0</v>
      </c>
      <c r="AY99" s="128">
        <f>'SO 301 - Dešťová kanalizace'!J36</f>
        <v>0</v>
      </c>
      <c r="AZ99" s="128">
        <f>'SO 301 - Dešťová kanalizace'!F33</f>
        <v>0</v>
      </c>
      <c r="BA99" s="128">
        <f>'SO 301 - Dešťová kanalizace'!F34</f>
        <v>0</v>
      </c>
      <c r="BB99" s="128">
        <f>'SO 301 - Dešťová kanalizace'!F35</f>
        <v>0</v>
      </c>
      <c r="BC99" s="128">
        <f>'SO 301 - Dešťová kanalizace'!F36</f>
        <v>0</v>
      </c>
      <c r="BD99" s="130">
        <f>'SO 301 - Dešťová kanalizace'!F37</f>
        <v>0</v>
      </c>
      <c r="BE99" s="7"/>
      <c r="BT99" s="131" t="s">
        <v>84</v>
      </c>
      <c r="BV99" s="131" t="s">
        <v>78</v>
      </c>
      <c r="BW99" s="131" t="s">
        <v>98</v>
      </c>
      <c r="BX99" s="131" t="s">
        <v>5</v>
      </c>
      <c r="CL99" s="131" t="s">
        <v>1</v>
      </c>
      <c r="CM99" s="131" t="s">
        <v>86</v>
      </c>
    </row>
    <row r="100" s="7" customFormat="1" ht="24.75" customHeight="1">
      <c r="A100" s="119" t="s">
        <v>80</v>
      </c>
      <c r="B100" s="120"/>
      <c r="C100" s="121"/>
      <c r="D100" s="122" t="s">
        <v>99</v>
      </c>
      <c r="E100" s="122"/>
      <c r="F100" s="122"/>
      <c r="G100" s="122"/>
      <c r="H100" s="122"/>
      <c r="I100" s="123"/>
      <c r="J100" s="122" t="s">
        <v>100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'SO 401 - Veřejné osvětlen...'!J30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83</v>
      </c>
      <c r="AR100" s="126"/>
      <c r="AS100" s="127">
        <v>0</v>
      </c>
      <c r="AT100" s="128">
        <f>ROUND(SUM(AV100:AW100),2)</f>
        <v>0</v>
      </c>
      <c r="AU100" s="129">
        <f>'SO 401 - Veřejné osvětlen...'!P128</f>
        <v>0</v>
      </c>
      <c r="AV100" s="128">
        <f>'SO 401 - Veřejné osvětlen...'!J33</f>
        <v>0</v>
      </c>
      <c r="AW100" s="128">
        <f>'SO 401 - Veřejné osvětlen...'!J34</f>
        <v>0</v>
      </c>
      <c r="AX100" s="128">
        <f>'SO 401 - Veřejné osvětlen...'!J35</f>
        <v>0</v>
      </c>
      <c r="AY100" s="128">
        <f>'SO 401 - Veřejné osvětlen...'!J36</f>
        <v>0</v>
      </c>
      <c r="AZ100" s="128">
        <f>'SO 401 - Veřejné osvětlen...'!F33</f>
        <v>0</v>
      </c>
      <c r="BA100" s="128">
        <f>'SO 401 - Veřejné osvětlen...'!F34</f>
        <v>0</v>
      </c>
      <c r="BB100" s="128">
        <f>'SO 401 - Veřejné osvětlen...'!F35</f>
        <v>0</v>
      </c>
      <c r="BC100" s="128">
        <f>'SO 401 - Veřejné osvětlen...'!F36</f>
        <v>0</v>
      </c>
      <c r="BD100" s="130">
        <f>'SO 401 - Veřejné osvětlen...'!F37</f>
        <v>0</v>
      </c>
      <c r="BE100" s="7"/>
      <c r="BT100" s="131" t="s">
        <v>84</v>
      </c>
      <c r="BV100" s="131" t="s">
        <v>78</v>
      </c>
      <c r="BW100" s="131" t="s">
        <v>101</v>
      </c>
      <c r="BX100" s="131" t="s">
        <v>5</v>
      </c>
      <c r="CL100" s="131" t="s">
        <v>1</v>
      </c>
      <c r="CM100" s="131" t="s">
        <v>86</v>
      </c>
    </row>
    <row r="101" s="7" customFormat="1" ht="24.75" customHeight="1">
      <c r="A101" s="119" t="s">
        <v>80</v>
      </c>
      <c r="B101" s="120"/>
      <c r="C101" s="121"/>
      <c r="D101" s="122" t="s">
        <v>102</v>
      </c>
      <c r="E101" s="122"/>
      <c r="F101" s="122"/>
      <c r="G101" s="122"/>
      <c r="H101" s="122"/>
      <c r="I101" s="123"/>
      <c r="J101" s="122" t="s">
        <v>103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'SO 402 - Nabíjecí stanice...'!J30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83</v>
      </c>
      <c r="AR101" s="126"/>
      <c r="AS101" s="127">
        <v>0</v>
      </c>
      <c r="AT101" s="128">
        <f>ROUND(SUM(AV101:AW101),2)</f>
        <v>0</v>
      </c>
      <c r="AU101" s="129">
        <f>'SO 402 - Nabíjecí stanice...'!P121</f>
        <v>0</v>
      </c>
      <c r="AV101" s="128">
        <f>'SO 402 - Nabíjecí stanice...'!J33</f>
        <v>0</v>
      </c>
      <c r="AW101" s="128">
        <f>'SO 402 - Nabíjecí stanice...'!J34</f>
        <v>0</v>
      </c>
      <c r="AX101" s="128">
        <f>'SO 402 - Nabíjecí stanice...'!J35</f>
        <v>0</v>
      </c>
      <c r="AY101" s="128">
        <f>'SO 402 - Nabíjecí stanice...'!J36</f>
        <v>0</v>
      </c>
      <c r="AZ101" s="128">
        <f>'SO 402 - Nabíjecí stanice...'!F33</f>
        <v>0</v>
      </c>
      <c r="BA101" s="128">
        <f>'SO 402 - Nabíjecí stanice...'!F34</f>
        <v>0</v>
      </c>
      <c r="BB101" s="128">
        <f>'SO 402 - Nabíjecí stanice...'!F35</f>
        <v>0</v>
      </c>
      <c r="BC101" s="128">
        <f>'SO 402 - Nabíjecí stanice...'!F36</f>
        <v>0</v>
      </c>
      <c r="BD101" s="130">
        <f>'SO 402 - Nabíjecí stanice...'!F37</f>
        <v>0</v>
      </c>
      <c r="BE101" s="7"/>
      <c r="BT101" s="131" t="s">
        <v>84</v>
      </c>
      <c r="BV101" s="131" t="s">
        <v>78</v>
      </c>
      <c r="BW101" s="131" t="s">
        <v>104</v>
      </c>
      <c r="BX101" s="131" t="s">
        <v>5</v>
      </c>
      <c r="CL101" s="131" t="s">
        <v>1</v>
      </c>
      <c r="CM101" s="131" t="s">
        <v>86</v>
      </c>
    </row>
    <row r="102" s="7" customFormat="1" ht="24.75" customHeight="1">
      <c r="A102" s="119" t="s">
        <v>80</v>
      </c>
      <c r="B102" s="120"/>
      <c r="C102" s="121"/>
      <c r="D102" s="122" t="s">
        <v>105</v>
      </c>
      <c r="E102" s="122"/>
      <c r="F102" s="122"/>
      <c r="G102" s="122"/>
      <c r="H102" s="122"/>
      <c r="I102" s="123"/>
      <c r="J102" s="122" t="s">
        <v>106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'SO 403 - Přeložka sdělova...'!J30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83</v>
      </c>
      <c r="AR102" s="126"/>
      <c r="AS102" s="127">
        <v>0</v>
      </c>
      <c r="AT102" s="128">
        <f>ROUND(SUM(AV102:AW102),2)</f>
        <v>0</v>
      </c>
      <c r="AU102" s="129">
        <f>'SO 403 - Přeložka sdělova...'!P124</f>
        <v>0</v>
      </c>
      <c r="AV102" s="128">
        <f>'SO 403 - Přeložka sdělova...'!J33</f>
        <v>0</v>
      </c>
      <c r="AW102" s="128">
        <f>'SO 403 - Přeložka sdělova...'!J34</f>
        <v>0</v>
      </c>
      <c r="AX102" s="128">
        <f>'SO 403 - Přeložka sdělova...'!J35</f>
        <v>0</v>
      </c>
      <c r="AY102" s="128">
        <f>'SO 403 - Přeložka sdělova...'!J36</f>
        <v>0</v>
      </c>
      <c r="AZ102" s="128">
        <f>'SO 403 - Přeložka sdělova...'!F33</f>
        <v>0</v>
      </c>
      <c r="BA102" s="128">
        <f>'SO 403 - Přeložka sdělova...'!F34</f>
        <v>0</v>
      </c>
      <c r="BB102" s="128">
        <f>'SO 403 - Přeložka sdělova...'!F35</f>
        <v>0</v>
      </c>
      <c r="BC102" s="128">
        <f>'SO 403 - Přeložka sdělova...'!F36</f>
        <v>0</v>
      </c>
      <c r="BD102" s="130">
        <f>'SO 403 - Přeložka sdělova...'!F37</f>
        <v>0</v>
      </c>
      <c r="BE102" s="7"/>
      <c r="BT102" s="131" t="s">
        <v>84</v>
      </c>
      <c r="BV102" s="131" t="s">
        <v>78</v>
      </c>
      <c r="BW102" s="131" t="s">
        <v>107</v>
      </c>
      <c r="BX102" s="131" t="s">
        <v>5</v>
      </c>
      <c r="CL102" s="131" t="s">
        <v>1</v>
      </c>
      <c r="CM102" s="131" t="s">
        <v>86</v>
      </c>
    </row>
    <row r="103" s="7" customFormat="1" ht="24.75" customHeight="1">
      <c r="A103" s="119" t="s">
        <v>80</v>
      </c>
      <c r="B103" s="120"/>
      <c r="C103" s="121"/>
      <c r="D103" s="122" t="s">
        <v>108</v>
      </c>
      <c r="E103" s="122"/>
      <c r="F103" s="122"/>
      <c r="G103" s="122"/>
      <c r="H103" s="122"/>
      <c r="I103" s="123"/>
      <c r="J103" s="122" t="s">
        <v>109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'SO 801 - Sadové úpravy - ...'!J30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83</v>
      </c>
      <c r="AR103" s="126"/>
      <c r="AS103" s="132">
        <v>0</v>
      </c>
      <c r="AT103" s="133">
        <f>ROUND(SUM(AV103:AW103),2)</f>
        <v>0</v>
      </c>
      <c r="AU103" s="134">
        <f>'SO 801 - Sadové úpravy - ...'!P119</f>
        <v>0</v>
      </c>
      <c r="AV103" s="133">
        <f>'SO 801 - Sadové úpravy - ...'!J33</f>
        <v>0</v>
      </c>
      <c r="AW103" s="133">
        <f>'SO 801 - Sadové úpravy - ...'!J34</f>
        <v>0</v>
      </c>
      <c r="AX103" s="133">
        <f>'SO 801 - Sadové úpravy - ...'!J35</f>
        <v>0</v>
      </c>
      <c r="AY103" s="133">
        <f>'SO 801 - Sadové úpravy - ...'!J36</f>
        <v>0</v>
      </c>
      <c r="AZ103" s="133">
        <f>'SO 801 - Sadové úpravy - ...'!F33</f>
        <v>0</v>
      </c>
      <c r="BA103" s="133">
        <f>'SO 801 - Sadové úpravy - ...'!F34</f>
        <v>0</v>
      </c>
      <c r="BB103" s="133">
        <f>'SO 801 - Sadové úpravy - ...'!F35</f>
        <v>0</v>
      </c>
      <c r="BC103" s="133">
        <f>'SO 801 - Sadové úpravy - ...'!F36</f>
        <v>0</v>
      </c>
      <c r="BD103" s="135">
        <f>'SO 801 - Sadové úpravy - ...'!F37</f>
        <v>0</v>
      </c>
      <c r="BE103" s="7"/>
      <c r="BT103" s="131" t="s">
        <v>84</v>
      </c>
      <c r="BV103" s="131" t="s">
        <v>78</v>
      </c>
      <c r="BW103" s="131" t="s">
        <v>110</v>
      </c>
      <c r="BX103" s="131" t="s">
        <v>5</v>
      </c>
      <c r="CL103" s="131" t="s">
        <v>1</v>
      </c>
      <c r="CM103" s="131" t="s">
        <v>86</v>
      </c>
    </row>
    <row r="104" s="2" customFormat="1" ht="30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44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</sheetData>
  <sheetProtection sheet="1" formatColumns="0" formatRows="0" objects="1" scenarios="1" spinCount="100000" saltValue="ZkRRrQmjfK1pOGEE6cgRONXNmcJn0sPcoIjin20RD1BgUWv04OqlMuTB2HpF1LU8TpNTlYBPnpVZx+CooY93Yg==" hashValue="jnC8e24ti2ZMOCsLXP+3DUHbHlP5U39Ly6CERGPPXcrUjUs9JawF+q3ntuSpx1g2zxVlH0zjwNvMjSVUZyoHwg==" algorithmName="SHA-512" password="CA9C"/>
  <mergeCells count="7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0.1 - Vedlejší a ost...'!C2" display="/"/>
    <hyperlink ref="A96" location="'SO 000.2 - Vedlejší a ost...'!C2" display="/"/>
    <hyperlink ref="A97" location="'SO 101.1 - Komunikace, pa...'!C2" display="/"/>
    <hyperlink ref="A98" location="'SO 101.2 - Komunikace, pa...'!C2" display="/"/>
    <hyperlink ref="A99" location="'SO 301 - Dešťová kanalizace'!C2" display="/"/>
    <hyperlink ref="A100" location="'SO 401 - Veřejné osvětlen...'!C2" display="/"/>
    <hyperlink ref="A101" location="'SO 402 - Nabíjecí stanice...'!C2" display="/"/>
    <hyperlink ref="A102" location="'SO 403 - Přeložka sdělova...'!C2" display="/"/>
    <hyperlink ref="A103" location="'SO 801 - Sadové úpravy -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111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Otrokovice - regenerace panelového sídliště Trávníky - 2.etapa - komunikace, chodníky a park. stání na ul. SNP-verze 1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1841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ROUND((SUM(BE119:BE260)),  2)</f>
        <v>0</v>
      </c>
      <c r="G33" s="38"/>
      <c r="H33" s="38"/>
      <c r="I33" s="155">
        <v>0.20999999999999999</v>
      </c>
      <c r="J33" s="154">
        <f>ROUND(((SUM(BE119:BE260))*I33),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ROUND((SUM(BF119:BF260)),  2)</f>
        <v>0</v>
      </c>
      <c r="G34" s="38"/>
      <c r="H34" s="38"/>
      <c r="I34" s="155">
        <v>0.12</v>
      </c>
      <c r="J34" s="154">
        <f>ROUND(((SUM(BF119:BF260))*I34),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ROUND((SUM(BG119:BG260)),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ROUND((SUM(BH119:BH260)),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ROUND((SUM(BI119:BI260)),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Otrokovice - regenerace panelového sídliště Trávníky - 2.etapa - komunikace, chodníky a park. stání na ul. SNP-verze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801 - Sadové úpravy - přímé výdaje -hlavní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Otrokovice, m.č. Trávníky</v>
      </c>
      <c r="G89" s="40"/>
      <c r="H89" s="40"/>
      <c r="I89" s="32" t="s">
        <v>22</v>
      </c>
      <c r="J89" s="79" t="str">
        <f>IF(J12="","",J12)</f>
        <v>28. 2. 2024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32" t="s">
        <v>30</v>
      </c>
      <c r="J91" s="36" t="str">
        <f>E21</f>
        <v>M.Sedlářová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Ing.L.Alster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115</v>
      </c>
      <c r="D94" s="176"/>
      <c r="E94" s="176"/>
      <c r="F94" s="176"/>
      <c r="G94" s="176"/>
      <c r="H94" s="176"/>
      <c r="I94" s="176"/>
      <c r="J94" s="177" t="s">
        <v>116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117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118</v>
      </c>
    </row>
    <row r="97" s="9" customFormat="1" ht="24.96" customHeight="1">
      <c r="A97" s="9"/>
      <c r="B97" s="179"/>
      <c r="C97" s="180"/>
      <c r="D97" s="181" t="s">
        <v>276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1842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286</v>
      </c>
      <c r="E99" s="188"/>
      <c r="F99" s="188"/>
      <c r="G99" s="188"/>
      <c r="H99" s="188"/>
      <c r="I99" s="188"/>
      <c r="J99" s="189">
        <f>J259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>Otrokovice - regenerace panelového sídliště Trávníky - 2.etapa - komunikace, chodníky a park. stání na ul. SNP-verze 1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112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801 - Sadové úpravy - přímé výdaje -hlavní část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Otrokovice, m.č. Trávníky</v>
      </c>
      <c r="G113" s="40"/>
      <c r="H113" s="40"/>
      <c r="I113" s="32" t="s">
        <v>22</v>
      </c>
      <c r="J113" s="79" t="str">
        <f>IF(J12="","",J12)</f>
        <v>28. 2. 2024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Město Otrokovice</v>
      </c>
      <c r="G115" s="40"/>
      <c r="H115" s="40"/>
      <c r="I115" s="32" t="s">
        <v>30</v>
      </c>
      <c r="J115" s="36" t="str">
        <f>E21</f>
        <v>M.Sedlářová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>Ing.L.Alster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125</v>
      </c>
      <c r="D118" s="194" t="s">
        <v>61</v>
      </c>
      <c r="E118" s="194" t="s">
        <v>57</v>
      </c>
      <c r="F118" s="194" t="s">
        <v>58</v>
      </c>
      <c r="G118" s="194" t="s">
        <v>126</v>
      </c>
      <c r="H118" s="194" t="s">
        <v>127</v>
      </c>
      <c r="I118" s="194" t="s">
        <v>128</v>
      </c>
      <c r="J118" s="195" t="s">
        <v>116</v>
      </c>
      <c r="K118" s="196" t="s">
        <v>129</v>
      </c>
      <c r="L118" s="197"/>
      <c r="M118" s="100" t="s">
        <v>1</v>
      </c>
      <c r="N118" s="101" t="s">
        <v>40</v>
      </c>
      <c r="O118" s="101" t="s">
        <v>130</v>
      </c>
      <c r="P118" s="101" t="s">
        <v>131</v>
      </c>
      <c r="Q118" s="101" t="s">
        <v>132</v>
      </c>
      <c r="R118" s="101" t="s">
        <v>133</v>
      </c>
      <c r="S118" s="101" t="s">
        <v>134</v>
      </c>
      <c r="T118" s="102" t="s">
        <v>135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136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</f>
        <v>0</v>
      </c>
      <c r="Q119" s="104"/>
      <c r="R119" s="200">
        <f>R120</f>
        <v>77.024012000000013</v>
      </c>
      <c r="S119" s="104"/>
      <c r="T119" s="201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118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75</v>
      </c>
      <c r="E120" s="206" t="s">
        <v>287</v>
      </c>
      <c r="F120" s="206" t="s">
        <v>288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P121+P259</f>
        <v>0</v>
      </c>
      <c r="Q120" s="211"/>
      <c r="R120" s="212">
        <f>R121+R259</f>
        <v>77.024012000000013</v>
      </c>
      <c r="S120" s="211"/>
      <c r="T120" s="213">
        <f>T121+T259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75</v>
      </c>
      <c r="AU120" s="215" t="s">
        <v>76</v>
      </c>
      <c r="AY120" s="214" t="s">
        <v>140</v>
      </c>
      <c r="BK120" s="216">
        <f>BK121+BK259</f>
        <v>0</v>
      </c>
    </row>
    <row r="121" s="12" customFormat="1" ht="22.8" customHeight="1">
      <c r="A121" s="12"/>
      <c r="B121" s="203"/>
      <c r="C121" s="204"/>
      <c r="D121" s="205" t="s">
        <v>75</v>
      </c>
      <c r="E121" s="217" t="s">
        <v>384</v>
      </c>
      <c r="F121" s="217" t="s">
        <v>1843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SUM(P122:P258)</f>
        <v>0</v>
      </c>
      <c r="Q121" s="211"/>
      <c r="R121" s="212">
        <f>SUM(R122:R258)</f>
        <v>77.024012000000013</v>
      </c>
      <c r="S121" s="211"/>
      <c r="T121" s="213">
        <f>SUM(T122:T258)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75</v>
      </c>
      <c r="AU121" s="215" t="s">
        <v>84</v>
      </c>
      <c r="AY121" s="214" t="s">
        <v>140</v>
      </c>
      <c r="BK121" s="216">
        <f>SUM(BK122:BK258)</f>
        <v>0</v>
      </c>
    </row>
    <row r="122" s="2" customFormat="1" ht="55.5" customHeight="1">
      <c r="A122" s="38"/>
      <c r="B122" s="39"/>
      <c r="C122" s="219" t="s">
        <v>84</v>
      </c>
      <c r="D122" s="219" t="s">
        <v>143</v>
      </c>
      <c r="E122" s="220" t="s">
        <v>1844</v>
      </c>
      <c r="F122" s="221" t="s">
        <v>1845</v>
      </c>
      <c r="G122" s="222" t="s">
        <v>352</v>
      </c>
      <c r="H122" s="223">
        <v>3260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41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164</v>
      </c>
      <c r="AT122" s="231" t="s">
        <v>143</v>
      </c>
      <c r="AU122" s="231" t="s">
        <v>86</v>
      </c>
      <c r="AY122" s="17" t="s">
        <v>140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84</v>
      </c>
      <c r="BK122" s="232">
        <f>ROUND(I122*H122,2)</f>
        <v>0</v>
      </c>
      <c r="BL122" s="17" t="s">
        <v>164</v>
      </c>
      <c r="BM122" s="231" t="s">
        <v>1846</v>
      </c>
    </row>
    <row r="123" s="13" customFormat="1">
      <c r="A123" s="13"/>
      <c r="B123" s="233"/>
      <c r="C123" s="234"/>
      <c r="D123" s="235" t="s">
        <v>149</v>
      </c>
      <c r="E123" s="236" t="s">
        <v>1</v>
      </c>
      <c r="F123" s="237" t="s">
        <v>1847</v>
      </c>
      <c r="G123" s="234"/>
      <c r="H123" s="236" t="s">
        <v>1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149</v>
      </c>
      <c r="AU123" s="243" t="s">
        <v>86</v>
      </c>
      <c r="AV123" s="13" t="s">
        <v>84</v>
      </c>
      <c r="AW123" s="13" t="s">
        <v>32</v>
      </c>
      <c r="AX123" s="13" t="s">
        <v>76</v>
      </c>
      <c r="AY123" s="243" t="s">
        <v>140</v>
      </c>
    </row>
    <row r="124" s="14" customFormat="1">
      <c r="A124" s="14"/>
      <c r="B124" s="244"/>
      <c r="C124" s="245"/>
      <c r="D124" s="235" t="s">
        <v>149</v>
      </c>
      <c r="E124" s="246" t="s">
        <v>1</v>
      </c>
      <c r="F124" s="247" t="s">
        <v>1848</v>
      </c>
      <c r="G124" s="245"/>
      <c r="H124" s="248">
        <v>3000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149</v>
      </c>
      <c r="AU124" s="254" t="s">
        <v>86</v>
      </c>
      <c r="AV124" s="14" t="s">
        <v>86</v>
      </c>
      <c r="AW124" s="14" t="s">
        <v>32</v>
      </c>
      <c r="AX124" s="14" t="s">
        <v>76</v>
      </c>
      <c r="AY124" s="254" t="s">
        <v>140</v>
      </c>
    </row>
    <row r="125" s="13" customFormat="1">
      <c r="A125" s="13"/>
      <c r="B125" s="233"/>
      <c r="C125" s="234"/>
      <c r="D125" s="235" t="s">
        <v>149</v>
      </c>
      <c r="E125" s="236" t="s">
        <v>1</v>
      </c>
      <c r="F125" s="237" t="s">
        <v>1849</v>
      </c>
      <c r="G125" s="234"/>
      <c r="H125" s="236" t="s">
        <v>1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149</v>
      </c>
      <c r="AU125" s="243" t="s">
        <v>86</v>
      </c>
      <c r="AV125" s="13" t="s">
        <v>84</v>
      </c>
      <c r="AW125" s="13" t="s">
        <v>32</v>
      </c>
      <c r="AX125" s="13" t="s">
        <v>76</v>
      </c>
      <c r="AY125" s="243" t="s">
        <v>140</v>
      </c>
    </row>
    <row r="126" s="14" customFormat="1">
      <c r="A126" s="14"/>
      <c r="B126" s="244"/>
      <c r="C126" s="245"/>
      <c r="D126" s="235" t="s">
        <v>149</v>
      </c>
      <c r="E126" s="246" t="s">
        <v>1</v>
      </c>
      <c r="F126" s="247" t="s">
        <v>523</v>
      </c>
      <c r="G126" s="245"/>
      <c r="H126" s="248">
        <v>260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149</v>
      </c>
      <c r="AU126" s="254" t="s">
        <v>86</v>
      </c>
      <c r="AV126" s="14" t="s">
        <v>86</v>
      </c>
      <c r="AW126" s="14" t="s">
        <v>32</v>
      </c>
      <c r="AX126" s="14" t="s">
        <v>76</v>
      </c>
      <c r="AY126" s="254" t="s">
        <v>140</v>
      </c>
    </row>
    <row r="127" s="15" customFormat="1">
      <c r="A127" s="15"/>
      <c r="B127" s="258"/>
      <c r="C127" s="259"/>
      <c r="D127" s="235" t="s">
        <v>149</v>
      </c>
      <c r="E127" s="260" t="s">
        <v>1</v>
      </c>
      <c r="F127" s="261" t="s">
        <v>301</v>
      </c>
      <c r="G127" s="259"/>
      <c r="H127" s="262">
        <v>3260</v>
      </c>
      <c r="I127" s="263"/>
      <c r="J127" s="259"/>
      <c r="K127" s="259"/>
      <c r="L127" s="264"/>
      <c r="M127" s="265"/>
      <c r="N127" s="266"/>
      <c r="O127" s="266"/>
      <c r="P127" s="266"/>
      <c r="Q127" s="266"/>
      <c r="R127" s="266"/>
      <c r="S127" s="266"/>
      <c r="T127" s="267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8" t="s">
        <v>149</v>
      </c>
      <c r="AU127" s="268" t="s">
        <v>86</v>
      </c>
      <c r="AV127" s="15" t="s">
        <v>164</v>
      </c>
      <c r="AW127" s="15" t="s">
        <v>32</v>
      </c>
      <c r="AX127" s="15" t="s">
        <v>84</v>
      </c>
      <c r="AY127" s="268" t="s">
        <v>140</v>
      </c>
    </row>
    <row r="128" s="2" customFormat="1" ht="37.8" customHeight="1">
      <c r="A128" s="38"/>
      <c r="B128" s="39"/>
      <c r="C128" s="219" t="s">
        <v>86</v>
      </c>
      <c r="D128" s="219" t="s">
        <v>143</v>
      </c>
      <c r="E128" s="220" t="s">
        <v>1850</v>
      </c>
      <c r="F128" s="221" t="s">
        <v>1851</v>
      </c>
      <c r="G128" s="222" t="s">
        <v>352</v>
      </c>
      <c r="H128" s="223">
        <v>260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41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164</v>
      </c>
      <c r="AT128" s="231" t="s">
        <v>143</v>
      </c>
      <c r="AU128" s="231" t="s">
        <v>86</v>
      </c>
      <c r="AY128" s="17" t="s">
        <v>140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84</v>
      </c>
      <c r="BK128" s="232">
        <f>ROUND(I128*H128,2)</f>
        <v>0</v>
      </c>
      <c r="BL128" s="17" t="s">
        <v>164</v>
      </c>
      <c r="BM128" s="231" t="s">
        <v>1852</v>
      </c>
    </row>
    <row r="129" s="13" customFormat="1">
      <c r="A129" s="13"/>
      <c r="B129" s="233"/>
      <c r="C129" s="234"/>
      <c r="D129" s="235" t="s">
        <v>149</v>
      </c>
      <c r="E129" s="236" t="s">
        <v>1</v>
      </c>
      <c r="F129" s="237" t="s">
        <v>1849</v>
      </c>
      <c r="G129" s="234"/>
      <c r="H129" s="236" t="s">
        <v>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149</v>
      </c>
      <c r="AU129" s="243" t="s">
        <v>86</v>
      </c>
      <c r="AV129" s="13" t="s">
        <v>84</v>
      </c>
      <c r="AW129" s="13" t="s">
        <v>32</v>
      </c>
      <c r="AX129" s="13" t="s">
        <v>76</v>
      </c>
      <c r="AY129" s="243" t="s">
        <v>140</v>
      </c>
    </row>
    <row r="130" s="14" customFormat="1">
      <c r="A130" s="14"/>
      <c r="B130" s="244"/>
      <c r="C130" s="245"/>
      <c r="D130" s="235" t="s">
        <v>149</v>
      </c>
      <c r="E130" s="246" t="s">
        <v>1</v>
      </c>
      <c r="F130" s="247" t="s">
        <v>523</v>
      </c>
      <c r="G130" s="245"/>
      <c r="H130" s="248">
        <v>260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149</v>
      </c>
      <c r="AU130" s="254" t="s">
        <v>86</v>
      </c>
      <c r="AV130" s="14" t="s">
        <v>86</v>
      </c>
      <c r="AW130" s="14" t="s">
        <v>32</v>
      </c>
      <c r="AX130" s="14" t="s">
        <v>84</v>
      </c>
      <c r="AY130" s="254" t="s">
        <v>140</v>
      </c>
    </row>
    <row r="131" s="2" customFormat="1" ht="16.5" customHeight="1">
      <c r="A131" s="38"/>
      <c r="B131" s="39"/>
      <c r="C131" s="269" t="s">
        <v>157</v>
      </c>
      <c r="D131" s="269" t="s">
        <v>334</v>
      </c>
      <c r="E131" s="270" t="s">
        <v>1853</v>
      </c>
      <c r="F131" s="271" t="s">
        <v>1854</v>
      </c>
      <c r="G131" s="272" t="s">
        <v>320</v>
      </c>
      <c r="H131" s="273">
        <v>97.239999999999995</v>
      </c>
      <c r="I131" s="274"/>
      <c r="J131" s="275">
        <f>ROUND(I131*H131,2)</f>
        <v>0</v>
      </c>
      <c r="K131" s="276"/>
      <c r="L131" s="277"/>
      <c r="M131" s="278" t="s">
        <v>1</v>
      </c>
      <c r="N131" s="279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190</v>
      </c>
      <c r="AT131" s="231" t="s">
        <v>334</v>
      </c>
      <c r="AU131" s="231" t="s">
        <v>86</v>
      </c>
      <c r="AY131" s="17" t="s">
        <v>140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164</v>
      </c>
      <c r="BM131" s="231" t="s">
        <v>1855</v>
      </c>
    </row>
    <row r="132" s="14" customFormat="1">
      <c r="A132" s="14"/>
      <c r="B132" s="244"/>
      <c r="C132" s="245"/>
      <c r="D132" s="235" t="s">
        <v>149</v>
      </c>
      <c r="E132" s="246" t="s">
        <v>1</v>
      </c>
      <c r="F132" s="247" t="s">
        <v>1856</v>
      </c>
      <c r="G132" s="245"/>
      <c r="H132" s="248">
        <v>88.400000000000006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149</v>
      </c>
      <c r="AU132" s="254" t="s">
        <v>86</v>
      </c>
      <c r="AV132" s="14" t="s">
        <v>86</v>
      </c>
      <c r="AW132" s="14" t="s">
        <v>32</v>
      </c>
      <c r="AX132" s="14" t="s">
        <v>84</v>
      </c>
      <c r="AY132" s="254" t="s">
        <v>140</v>
      </c>
    </row>
    <row r="133" s="14" customFormat="1">
      <c r="A133" s="14"/>
      <c r="B133" s="244"/>
      <c r="C133" s="245"/>
      <c r="D133" s="235" t="s">
        <v>149</v>
      </c>
      <c r="E133" s="245"/>
      <c r="F133" s="247" t="s">
        <v>1857</v>
      </c>
      <c r="G133" s="245"/>
      <c r="H133" s="248">
        <v>97.239999999999995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149</v>
      </c>
      <c r="AU133" s="254" t="s">
        <v>86</v>
      </c>
      <c r="AV133" s="14" t="s">
        <v>86</v>
      </c>
      <c r="AW133" s="14" t="s">
        <v>4</v>
      </c>
      <c r="AX133" s="14" t="s">
        <v>84</v>
      </c>
      <c r="AY133" s="254" t="s">
        <v>140</v>
      </c>
    </row>
    <row r="134" s="2" customFormat="1" ht="37.8" customHeight="1">
      <c r="A134" s="38"/>
      <c r="B134" s="39"/>
      <c r="C134" s="219" t="s">
        <v>164</v>
      </c>
      <c r="D134" s="219" t="s">
        <v>143</v>
      </c>
      <c r="E134" s="220" t="s">
        <v>1858</v>
      </c>
      <c r="F134" s="221" t="s">
        <v>1859</v>
      </c>
      <c r="G134" s="222" t="s">
        <v>352</v>
      </c>
      <c r="H134" s="223">
        <v>1500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164</v>
      </c>
      <c r="AT134" s="231" t="s">
        <v>143</v>
      </c>
      <c r="AU134" s="231" t="s">
        <v>86</v>
      </c>
      <c r="AY134" s="17" t="s">
        <v>140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164</v>
      </c>
      <c r="BM134" s="231" t="s">
        <v>1860</v>
      </c>
    </row>
    <row r="135" s="13" customFormat="1">
      <c r="A135" s="13"/>
      <c r="B135" s="233"/>
      <c r="C135" s="234"/>
      <c r="D135" s="235" t="s">
        <v>149</v>
      </c>
      <c r="E135" s="236" t="s">
        <v>1</v>
      </c>
      <c r="F135" s="237" t="s">
        <v>1861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149</v>
      </c>
      <c r="AU135" s="243" t="s">
        <v>86</v>
      </c>
      <c r="AV135" s="13" t="s">
        <v>84</v>
      </c>
      <c r="AW135" s="13" t="s">
        <v>32</v>
      </c>
      <c r="AX135" s="13" t="s">
        <v>76</v>
      </c>
      <c r="AY135" s="243" t="s">
        <v>140</v>
      </c>
    </row>
    <row r="136" s="14" customFormat="1">
      <c r="A136" s="14"/>
      <c r="B136" s="244"/>
      <c r="C136" s="245"/>
      <c r="D136" s="235" t="s">
        <v>149</v>
      </c>
      <c r="E136" s="246" t="s">
        <v>1</v>
      </c>
      <c r="F136" s="247" t="s">
        <v>1862</v>
      </c>
      <c r="G136" s="245"/>
      <c r="H136" s="248">
        <v>1500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149</v>
      </c>
      <c r="AU136" s="254" t="s">
        <v>86</v>
      </c>
      <c r="AV136" s="14" t="s">
        <v>86</v>
      </c>
      <c r="AW136" s="14" t="s">
        <v>32</v>
      </c>
      <c r="AX136" s="14" t="s">
        <v>84</v>
      </c>
      <c r="AY136" s="254" t="s">
        <v>140</v>
      </c>
    </row>
    <row r="137" s="2" customFormat="1" ht="24.15" customHeight="1">
      <c r="A137" s="38"/>
      <c r="B137" s="39"/>
      <c r="C137" s="269" t="s">
        <v>139</v>
      </c>
      <c r="D137" s="269" t="s">
        <v>334</v>
      </c>
      <c r="E137" s="270" t="s">
        <v>1863</v>
      </c>
      <c r="F137" s="271" t="s">
        <v>1864</v>
      </c>
      <c r="G137" s="272" t="s">
        <v>320</v>
      </c>
      <c r="H137" s="273">
        <v>420.75</v>
      </c>
      <c r="I137" s="274"/>
      <c r="J137" s="275">
        <f>ROUND(I137*H137,2)</f>
        <v>0</v>
      </c>
      <c r="K137" s="276"/>
      <c r="L137" s="277"/>
      <c r="M137" s="278" t="s">
        <v>1</v>
      </c>
      <c r="N137" s="279" t="s">
        <v>41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190</v>
      </c>
      <c r="AT137" s="231" t="s">
        <v>334</v>
      </c>
      <c r="AU137" s="231" t="s">
        <v>86</v>
      </c>
      <c r="AY137" s="17" t="s">
        <v>140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164</v>
      </c>
      <c r="BM137" s="231" t="s">
        <v>1865</v>
      </c>
    </row>
    <row r="138" s="14" customFormat="1">
      <c r="A138" s="14"/>
      <c r="B138" s="244"/>
      <c r="C138" s="245"/>
      <c r="D138" s="235" t="s">
        <v>149</v>
      </c>
      <c r="E138" s="246" t="s">
        <v>1</v>
      </c>
      <c r="F138" s="247" t="s">
        <v>1866</v>
      </c>
      <c r="G138" s="245"/>
      <c r="H138" s="248">
        <v>382.5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149</v>
      </c>
      <c r="AU138" s="254" t="s">
        <v>86</v>
      </c>
      <c r="AV138" s="14" t="s">
        <v>86</v>
      </c>
      <c r="AW138" s="14" t="s">
        <v>32</v>
      </c>
      <c r="AX138" s="14" t="s">
        <v>84</v>
      </c>
      <c r="AY138" s="254" t="s">
        <v>140</v>
      </c>
    </row>
    <row r="139" s="14" customFormat="1">
      <c r="A139" s="14"/>
      <c r="B139" s="244"/>
      <c r="C139" s="245"/>
      <c r="D139" s="235" t="s">
        <v>149</v>
      </c>
      <c r="E139" s="245"/>
      <c r="F139" s="247" t="s">
        <v>1867</v>
      </c>
      <c r="G139" s="245"/>
      <c r="H139" s="248">
        <v>420.75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149</v>
      </c>
      <c r="AU139" s="254" t="s">
        <v>86</v>
      </c>
      <c r="AV139" s="14" t="s">
        <v>86</v>
      </c>
      <c r="AW139" s="14" t="s">
        <v>4</v>
      </c>
      <c r="AX139" s="14" t="s">
        <v>84</v>
      </c>
      <c r="AY139" s="254" t="s">
        <v>140</v>
      </c>
    </row>
    <row r="140" s="2" customFormat="1" ht="24.15" customHeight="1">
      <c r="A140" s="38"/>
      <c r="B140" s="39"/>
      <c r="C140" s="219" t="s">
        <v>177</v>
      </c>
      <c r="D140" s="219" t="s">
        <v>143</v>
      </c>
      <c r="E140" s="220" t="s">
        <v>1868</v>
      </c>
      <c r="F140" s="221" t="s">
        <v>1869</v>
      </c>
      <c r="G140" s="222" t="s">
        <v>352</v>
      </c>
      <c r="H140" s="223">
        <v>6520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41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164</v>
      </c>
      <c r="AT140" s="231" t="s">
        <v>143</v>
      </c>
      <c r="AU140" s="231" t="s">
        <v>86</v>
      </c>
      <c r="AY140" s="17" t="s">
        <v>140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164</v>
      </c>
      <c r="BM140" s="231" t="s">
        <v>1870</v>
      </c>
    </row>
    <row r="141" s="13" customFormat="1">
      <c r="A141" s="13"/>
      <c r="B141" s="233"/>
      <c r="C141" s="234"/>
      <c r="D141" s="235" t="s">
        <v>149</v>
      </c>
      <c r="E141" s="236" t="s">
        <v>1</v>
      </c>
      <c r="F141" s="237" t="s">
        <v>1871</v>
      </c>
      <c r="G141" s="234"/>
      <c r="H141" s="236" t="s">
        <v>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149</v>
      </c>
      <c r="AU141" s="243" t="s">
        <v>86</v>
      </c>
      <c r="AV141" s="13" t="s">
        <v>84</v>
      </c>
      <c r="AW141" s="13" t="s">
        <v>32</v>
      </c>
      <c r="AX141" s="13" t="s">
        <v>76</v>
      </c>
      <c r="AY141" s="243" t="s">
        <v>140</v>
      </c>
    </row>
    <row r="142" s="14" customFormat="1">
      <c r="A142" s="14"/>
      <c r="B142" s="244"/>
      <c r="C142" s="245"/>
      <c r="D142" s="235" t="s">
        <v>149</v>
      </c>
      <c r="E142" s="246" t="s">
        <v>1</v>
      </c>
      <c r="F142" s="247" t="s">
        <v>1872</v>
      </c>
      <c r="G142" s="245"/>
      <c r="H142" s="248">
        <v>6520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149</v>
      </c>
      <c r="AU142" s="254" t="s">
        <v>86</v>
      </c>
      <c r="AV142" s="14" t="s">
        <v>86</v>
      </c>
      <c r="AW142" s="14" t="s">
        <v>32</v>
      </c>
      <c r="AX142" s="14" t="s">
        <v>84</v>
      </c>
      <c r="AY142" s="254" t="s">
        <v>140</v>
      </c>
    </row>
    <row r="143" s="2" customFormat="1" ht="24.15" customHeight="1">
      <c r="A143" s="38"/>
      <c r="B143" s="39"/>
      <c r="C143" s="219" t="s">
        <v>183</v>
      </c>
      <c r="D143" s="219" t="s">
        <v>143</v>
      </c>
      <c r="E143" s="220" t="s">
        <v>1873</v>
      </c>
      <c r="F143" s="221" t="s">
        <v>1874</v>
      </c>
      <c r="G143" s="222" t="s">
        <v>352</v>
      </c>
      <c r="H143" s="223">
        <v>6520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41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164</v>
      </c>
      <c r="AT143" s="231" t="s">
        <v>143</v>
      </c>
      <c r="AU143" s="231" t="s">
        <v>86</v>
      </c>
      <c r="AY143" s="17" t="s">
        <v>140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84</v>
      </c>
      <c r="BK143" s="232">
        <f>ROUND(I143*H143,2)</f>
        <v>0</v>
      </c>
      <c r="BL143" s="17" t="s">
        <v>164</v>
      </c>
      <c r="BM143" s="231" t="s">
        <v>1875</v>
      </c>
    </row>
    <row r="144" s="13" customFormat="1">
      <c r="A144" s="13"/>
      <c r="B144" s="233"/>
      <c r="C144" s="234"/>
      <c r="D144" s="235" t="s">
        <v>149</v>
      </c>
      <c r="E144" s="236" t="s">
        <v>1</v>
      </c>
      <c r="F144" s="237" t="s">
        <v>1876</v>
      </c>
      <c r="G144" s="234"/>
      <c r="H144" s="236" t="s">
        <v>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149</v>
      </c>
      <c r="AU144" s="243" t="s">
        <v>86</v>
      </c>
      <c r="AV144" s="13" t="s">
        <v>84</v>
      </c>
      <c r="AW144" s="13" t="s">
        <v>32</v>
      </c>
      <c r="AX144" s="13" t="s">
        <v>76</v>
      </c>
      <c r="AY144" s="243" t="s">
        <v>140</v>
      </c>
    </row>
    <row r="145" s="14" customFormat="1">
      <c r="A145" s="14"/>
      <c r="B145" s="244"/>
      <c r="C145" s="245"/>
      <c r="D145" s="235" t="s">
        <v>149</v>
      </c>
      <c r="E145" s="246" t="s">
        <v>1</v>
      </c>
      <c r="F145" s="247" t="s">
        <v>1872</v>
      </c>
      <c r="G145" s="245"/>
      <c r="H145" s="248">
        <v>6520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149</v>
      </c>
      <c r="AU145" s="254" t="s">
        <v>86</v>
      </c>
      <c r="AV145" s="14" t="s">
        <v>86</v>
      </c>
      <c r="AW145" s="14" t="s">
        <v>32</v>
      </c>
      <c r="AX145" s="14" t="s">
        <v>84</v>
      </c>
      <c r="AY145" s="254" t="s">
        <v>140</v>
      </c>
    </row>
    <row r="146" s="2" customFormat="1" ht="21.75" customHeight="1">
      <c r="A146" s="38"/>
      <c r="B146" s="39"/>
      <c r="C146" s="219" t="s">
        <v>190</v>
      </c>
      <c r="D146" s="219" t="s">
        <v>143</v>
      </c>
      <c r="E146" s="220" t="s">
        <v>1877</v>
      </c>
      <c r="F146" s="221" t="s">
        <v>1878</v>
      </c>
      <c r="G146" s="222" t="s">
        <v>352</v>
      </c>
      <c r="H146" s="223">
        <v>6520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41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164</v>
      </c>
      <c r="AT146" s="231" t="s">
        <v>143</v>
      </c>
      <c r="AU146" s="231" t="s">
        <v>86</v>
      </c>
      <c r="AY146" s="17" t="s">
        <v>140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84</v>
      </c>
      <c r="BK146" s="232">
        <f>ROUND(I146*H146,2)</f>
        <v>0</v>
      </c>
      <c r="BL146" s="17" t="s">
        <v>164</v>
      </c>
      <c r="BM146" s="231" t="s">
        <v>1879</v>
      </c>
    </row>
    <row r="147" s="13" customFormat="1">
      <c r="A147" s="13"/>
      <c r="B147" s="233"/>
      <c r="C147" s="234"/>
      <c r="D147" s="235" t="s">
        <v>149</v>
      </c>
      <c r="E147" s="236" t="s">
        <v>1</v>
      </c>
      <c r="F147" s="237" t="s">
        <v>1876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149</v>
      </c>
      <c r="AU147" s="243" t="s">
        <v>86</v>
      </c>
      <c r="AV147" s="13" t="s">
        <v>84</v>
      </c>
      <c r="AW147" s="13" t="s">
        <v>32</v>
      </c>
      <c r="AX147" s="13" t="s">
        <v>76</v>
      </c>
      <c r="AY147" s="243" t="s">
        <v>140</v>
      </c>
    </row>
    <row r="148" s="14" customFormat="1">
      <c r="A148" s="14"/>
      <c r="B148" s="244"/>
      <c r="C148" s="245"/>
      <c r="D148" s="235" t="s">
        <v>149</v>
      </c>
      <c r="E148" s="246" t="s">
        <v>1</v>
      </c>
      <c r="F148" s="247" t="s">
        <v>1872</v>
      </c>
      <c r="G148" s="245"/>
      <c r="H148" s="248">
        <v>6520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149</v>
      </c>
      <c r="AU148" s="254" t="s">
        <v>86</v>
      </c>
      <c r="AV148" s="14" t="s">
        <v>86</v>
      </c>
      <c r="AW148" s="14" t="s">
        <v>32</v>
      </c>
      <c r="AX148" s="14" t="s">
        <v>84</v>
      </c>
      <c r="AY148" s="254" t="s">
        <v>140</v>
      </c>
    </row>
    <row r="149" s="2" customFormat="1" ht="24.15" customHeight="1">
      <c r="A149" s="38"/>
      <c r="B149" s="39"/>
      <c r="C149" s="219" t="s">
        <v>196</v>
      </c>
      <c r="D149" s="219" t="s">
        <v>143</v>
      </c>
      <c r="E149" s="220" t="s">
        <v>1880</v>
      </c>
      <c r="F149" s="221" t="s">
        <v>1881</v>
      </c>
      <c r="G149" s="222" t="s">
        <v>352</v>
      </c>
      <c r="H149" s="223">
        <v>9780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41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164</v>
      </c>
      <c r="AT149" s="231" t="s">
        <v>143</v>
      </c>
      <c r="AU149" s="231" t="s">
        <v>86</v>
      </c>
      <c r="AY149" s="17" t="s">
        <v>140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84</v>
      </c>
      <c r="BK149" s="232">
        <f>ROUND(I149*H149,2)</f>
        <v>0</v>
      </c>
      <c r="BL149" s="17" t="s">
        <v>164</v>
      </c>
      <c r="BM149" s="231" t="s">
        <v>1882</v>
      </c>
    </row>
    <row r="150" s="13" customFormat="1">
      <c r="A150" s="13"/>
      <c r="B150" s="233"/>
      <c r="C150" s="234"/>
      <c r="D150" s="235" t="s">
        <v>149</v>
      </c>
      <c r="E150" s="236" t="s">
        <v>1</v>
      </c>
      <c r="F150" s="237" t="s">
        <v>1883</v>
      </c>
      <c r="G150" s="234"/>
      <c r="H150" s="236" t="s">
        <v>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149</v>
      </c>
      <c r="AU150" s="243" t="s">
        <v>86</v>
      </c>
      <c r="AV150" s="13" t="s">
        <v>84</v>
      </c>
      <c r="AW150" s="13" t="s">
        <v>32</v>
      </c>
      <c r="AX150" s="13" t="s">
        <v>76</v>
      </c>
      <c r="AY150" s="243" t="s">
        <v>140</v>
      </c>
    </row>
    <row r="151" s="14" customFormat="1">
      <c r="A151" s="14"/>
      <c r="B151" s="244"/>
      <c r="C151" s="245"/>
      <c r="D151" s="235" t="s">
        <v>149</v>
      </c>
      <c r="E151" s="246" t="s">
        <v>1</v>
      </c>
      <c r="F151" s="247" t="s">
        <v>1884</v>
      </c>
      <c r="G151" s="245"/>
      <c r="H151" s="248">
        <v>9780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149</v>
      </c>
      <c r="AU151" s="254" t="s">
        <v>86</v>
      </c>
      <c r="AV151" s="14" t="s">
        <v>86</v>
      </c>
      <c r="AW151" s="14" t="s">
        <v>32</v>
      </c>
      <c r="AX151" s="14" t="s">
        <v>84</v>
      </c>
      <c r="AY151" s="254" t="s">
        <v>140</v>
      </c>
    </row>
    <row r="152" s="2" customFormat="1" ht="49.05" customHeight="1">
      <c r="A152" s="38"/>
      <c r="B152" s="39"/>
      <c r="C152" s="219" t="s">
        <v>151</v>
      </c>
      <c r="D152" s="219" t="s">
        <v>143</v>
      </c>
      <c r="E152" s="220" t="s">
        <v>1885</v>
      </c>
      <c r="F152" s="221" t="s">
        <v>1886</v>
      </c>
      <c r="G152" s="222" t="s">
        <v>352</v>
      </c>
      <c r="H152" s="223">
        <v>3260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41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164</v>
      </c>
      <c r="AT152" s="231" t="s">
        <v>143</v>
      </c>
      <c r="AU152" s="231" t="s">
        <v>86</v>
      </c>
      <c r="AY152" s="17" t="s">
        <v>140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84</v>
      </c>
      <c r="BK152" s="232">
        <f>ROUND(I152*H152,2)</f>
        <v>0</v>
      </c>
      <c r="BL152" s="17" t="s">
        <v>164</v>
      </c>
      <c r="BM152" s="231" t="s">
        <v>1887</v>
      </c>
    </row>
    <row r="153" s="14" customFormat="1">
      <c r="A153" s="14"/>
      <c r="B153" s="244"/>
      <c r="C153" s="245"/>
      <c r="D153" s="235" t="s">
        <v>149</v>
      </c>
      <c r="E153" s="246" t="s">
        <v>1</v>
      </c>
      <c r="F153" s="247" t="s">
        <v>1888</v>
      </c>
      <c r="G153" s="245"/>
      <c r="H153" s="248">
        <v>3260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149</v>
      </c>
      <c r="AU153" s="254" t="s">
        <v>86</v>
      </c>
      <c r="AV153" s="14" t="s">
        <v>86</v>
      </c>
      <c r="AW153" s="14" t="s">
        <v>32</v>
      </c>
      <c r="AX153" s="14" t="s">
        <v>84</v>
      </c>
      <c r="AY153" s="254" t="s">
        <v>140</v>
      </c>
    </row>
    <row r="154" s="2" customFormat="1" ht="24.15" customHeight="1">
      <c r="A154" s="38"/>
      <c r="B154" s="39"/>
      <c r="C154" s="219" t="s">
        <v>207</v>
      </c>
      <c r="D154" s="219" t="s">
        <v>143</v>
      </c>
      <c r="E154" s="220" t="s">
        <v>1889</v>
      </c>
      <c r="F154" s="221" t="s">
        <v>1890</v>
      </c>
      <c r="G154" s="222" t="s">
        <v>320</v>
      </c>
      <c r="H154" s="223">
        <v>0.098000000000000004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41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164</v>
      </c>
      <c r="AT154" s="231" t="s">
        <v>143</v>
      </c>
      <c r="AU154" s="231" t="s">
        <v>86</v>
      </c>
      <c r="AY154" s="17" t="s">
        <v>140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84</v>
      </c>
      <c r="BK154" s="232">
        <f>ROUND(I154*H154,2)</f>
        <v>0</v>
      </c>
      <c r="BL154" s="17" t="s">
        <v>164</v>
      </c>
      <c r="BM154" s="231" t="s">
        <v>1891</v>
      </c>
    </row>
    <row r="155" s="14" customFormat="1">
      <c r="A155" s="14"/>
      <c r="B155" s="244"/>
      <c r="C155" s="245"/>
      <c r="D155" s="235" t="s">
        <v>149</v>
      </c>
      <c r="E155" s="246" t="s">
        <v>1</v>
      </c>
      <c r="F155" s="247" t="s">
        <v>1892</v>
      </c>
      <c r="G155" s="245"/>
      <c r="H155" s="248">
        <v>0.098000000000000004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149</v>
      </c>
      <c r="AU155" s="254" t="s">
        <v>86</v>
      </c>
      <c r="AV155" s="14" t="s">
        <v>86</v>
      </c>
      <c r="AW155" s="14" t="s">
        <v>32</v>
      </c>
      <c r="AX155" s="14" t="s">
        <v>84</v>
      </c>
      <c r="AY155" s="254" t="s">
        <v>140</v>
      </c>
    </row>
    <row r="156" s="2" customFormat="1" ht="16.5" customHeight="1">
      <c r="A156" s="38"/>
      <c r="B156" s="39"/>
      <c r="C156" s="269" t="s">
        <v>8</v>
      </c>
      <c r="D156" s="269" t="s">
        <v>334</v>
      </c>
      <c r="E156" s="270" t="s">
        <v>1893</v>
      </c>
      <c r="F156" s="271" t="s">
        <v>1894</v>
      </c>
      <c r="G156" s="272" t="s">
        <v>1486</v>
      </c>
      <c r="H156" s="273">
        <v>107.58</v>
      </c>
      <c r="I156" s="274"/>
      <c r="J156" s="275">
        <f>ROUND(I156*H156,2)</f>
        <v>0</v>
      </c>
      <c r="K156" s="276"/>
      <c r="L156" s="277"/>
      <c r="M156" s="278" t="s">
        <v>1</v>
      </c>
      <c r="N156" s="279" t="s">
        <v>41</v>
      </c>
      <c r="O156" s="91"/>
      <c r="P156" s="229">
        <f>O156*H156</f>
        <v>0</v>
      </c>
      <c r="Q156" s="229">
        <v>0.001</v>
      </c>
      <c r="R156" s="229">
        <f>Q156*H156</f>
        <v>0.10758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190</v>
      </c>
      <c r="AT156" s="231" t="s">
        <v>334</v>
      </c>
      <c r="AU156" s="231" t="s">
        <v>86</v>
      </c>
      <c r="AY156" s="17" t="s">
        <v>140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84</v>
      </c>
      <c r="BK156" s="232">
        <f>ROUND(I156*H156,2)</f>
        <v>0</v>
      </c>
      <c r="BL156" s="17" t="s">
        <v>164</v>
      </c>
      <c r="BM156" s="231" t="s">
        <v>1895</v>
      </c>
    </row>
    <row r="157" s="14" customFormat="1">
      <c r="A157" s="14"/>
      <c r="B157" s="244"/>
      <c r="C157" s="245"/>
      <c r="D157" s="235" t="s">
        <v>149</v>
      </c>
      <c r="E157" s="246" t="s">
        <v>1</v>
      </c>
      <c r="F157" s="247" t="s">
        <v>1896</v>
      </c>
      <c r="G157" s="245"/>
      <c r="H157" s="248">
        <v>97.799999999999997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149</v>
      </c>
      <c r="AU157" s="254" t="s">
        <v>86</v>
      </c>
      <c r="AV157" s="14" t="s">
        <v>86</v>
      </c>
      <c r="AW157" s="14" t="s">
        <v>32</v>
      </c>
      <c r="AX157" s="14" t="s">
        <v>84</v>
      </c>
      <c r="AY157" s="254" t="s">
        <v>140</v>
      </c>
    </row>
    <row r="158" s="14" customFormat="1">
      <c r="A158" s="14"/>
      <c r="B158" s="244"/>
      <c r="C158" s="245"/>
      <c r="D158" s="235" t="s">
        <v>149</v>
      </c>
      <c r="E158" s="245"/>
      <c r="F158" s="247" t="s">
        <v>1897</v>
      </c>
      <c r="G158" s="245"/>
      <c r="H158" s="248">
        <v>107.58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149</v>
      </c>
      <c r="AU158" s="254" t="s">
        <v>86</v>
      </c>
      <c r="AV158" s="14" t="s">
        <v>86</v>
      </c>
      <c r="AW158" s="14" t="s">
        <v>4</v>
      </c>
      <c r="AX158" s="14" t="s">
        <v>84</v>
      </c>
      <c r="AY158" s="254" t="s">
        <v>140</v>
      </c>
    </row>
    <row r="159" s="2" customFormat="1" ht="37.8" customHeight="1">
      <c r="A159" s="38"/>
      <c r="B159" s="39"/>
      <c r="C159" s="219" t="s">
        <v>218</v>
      </c>
      <c r="D159" s="219" t="s">
        <v>143</v>
      </c>
      <c r="E159" s="220" t="s">
        <v>1898</v>
      </c>
      <c r="F159" s="221" t="s">
        <v>1899</v>
      </c>
      <c r="G159" s="222" t="s">
        <v>352</v>
      </c>
      <c r="H159" s="223">
        <v>2973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41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164</v>
      </c>
      <c r="AT159" s="231" t="s">
        <v>143</v>
      </c>
      <c r="AU159" s="231" t="s">
        <v>86</v>
      </c>
      <c r="AY159" s="17" t="s">
        <v>140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84</v>
      </c>
      <c r="BK159" s="232">
        <f>ROUND(I159*H159,2)</f>
        <v>0</v>
      </c>
      <c r="BL159" s="17" t="s">
        <v>164</v>
      </c>
      <c r="BM159" s="231" t="s">
        <v>1900</v>
      </c>
    </row>
    <row r="160" s="14" customFormat="1">
      <c r="A160" s="14"/>
      <c r="B160" s="244"/>
      <c r="C160" s="245"/>
      <c r="D160" s="235" t="s">
        <v>149</v>
      </c>
      <c r="E160" s="246" t="s">
        <v>1</v>
      </c>
      <c r="F160" s="247" t="s">
        <v>1901</v>
      </c>
      <c r="G160" s="245"/>
      <c r="H160" s="248">
        <v>2973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149</v>
      </c>
      <c r="AU160" s="254" t="s">
        <v>86</v>
      </c>
      <c r="AV160" s="14" t="s">
        <v>86</v>
      </c>
      <c r="AW160" s="14" t="s">
        <v>32</v>
      </c>
      <c r="AX160" s="14" t="s">
        <v>84</v>
      </c>
      <c r="AY160" s="254" t="s">
        <v>140</v>
      </c>
    </row>
    <row r="161" s="2" customFormat="1" ht="16.5" customHeight="1">
      <c r="A161" s="38"/>
      <c r="B161" s="39"/>
      <c r="C161" s="269" t="s">
        <v>228</v>
      </c>
      <c r="D161" s="269" t="s">
        <v>334</v>
      </c>
      <c r="E161" s="270" t="s">
        <v>1902</v>
      </c>
      <c r="F161" s="271" t="s">
        <v>1903</v>
      </c>
      <c r="G161" s="272" t="s">
        <v>1486</v>
      </c>
      <c r="H161" s="273">
        <v>115.94799999999999</v>
      </c>
      <c r="I161" s="274"/>
      <c r="J161" s="275">
        <f>ROUND(I161*H161,2)</f>
        <v>0</v>
      </c>
      <c r="K161" s="276"/>
      <c r="L161" s="277"/>
      <c r="M161" s="278" t="s">
        <v>1</v>
      </c>
      <c r="N161" s="279" t="s">
        <v>41</v>
      </c>
      <c r="O161" s="91"/>
      <c r="P161" s="229">
        <f>O161*H161</f>
        <v>0</v>
      </c>
      <c r="Q161" s="229">
        <v>0.001</v>
      </c>
      <c r="R161" s="229">
        <f>Q161*H161</f>
        <v>0.115948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190</v>
      </c>
      <c r="AT161" s="231" t="s">
        <v>334</v>
      </c>
      <c r="AU161" s="231" t="s">
        <v>86</v>
      </c>
      <c r="AY161" s="17" t="s">
        <v>140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84</v>
      </c>
      <c r="BK161" s="232">
        <f>ROUND(I161*H161,2)</f>
        <v>0</v>
      </c>
      <c r="BL161" s="17" t="s">
        <v>164</v>
      </c>
      <c r="BM161" s="231" t="s">
        <v>1904</v>
      </c>
    </row>
    <row r="162" s="14" customFormat="1">
      <c r="A162" s="14"/>
      <c r="B162" s="244"/>
      <c r="C162" s="245"/>
      <c r="D162" s="235" t="s">
        <v>149</v>
      </c>
      <c r="E162" s="246" t="s">
        <v>1</v>
      </c>
      <c r="F162" s="247" t="s">
        <v>1905</v>
      </c>
      <c r="G162" s="245"/>
      <c r="H162" s="248">
        <v>96.623000000000005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149</v>
      </c>
      <c r="AU162" s="254" t="s">
        <v>86</v>
      </c>
      <c r="AV162" s="14" t="s">
        <v>86</v>
      </c>
      <c r="AW162" s="14" t="s">
        <v>32</v>
      </c>
      <c r="AX162" s="14" t="s">
        <v>84</v>
      </c>
      <c r="AY162" s="254" t="s">
        <v>140</v>
      </c>
    </row>
    <row r="163" s="14" customFormat="1">
      <c r="A163" s="14"/>
      <c r="B163" s="244"/>
      <c r="C163" s="245"/>
      <c r="D163" s="235" t="s">
        <v>149</v>
      </c>
      <c r="E163" s="245"/>
      <c r="F163" s="247" t="s">
        <v>1906</v>
      </c>
      <c r="G163" s="245"/>
      <c r="H163" s="248">
        <v>115.94799999999999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149</v>
      </c>
      <c r="AU163" s="254" t="s">
        <v>86</v>
      </c>
      <c r="AV163" s="14" t="s">
        <v>86</v>
      </c>
      <c r="AW163" s="14" t="s">
        <v>4</v>
      </c>
      <c r="AX163" s="14" t="s">
        <v>84</v>
      </c>
      <c r="AY163" s="254" t="s">
        <v>140</v>
      </c>
    </row>
    <row r="164" s="2" customFormat="1" ht="24.15" customHeight="1">
      <c r="A164" s="38"/>
      <c r="B164" s="39"/>
      <c r="C164" s="219" t="s">
        <v>235</v>
      </c>
      <c r="D164" s="219" t="s">
        <v>143</v>
      </c>
      <c r="E164" s="220" t="s">
        <v>1907</v>
      </c>
      <c r="F164" s="221" t="s">
        <v>1908</v>
      </c>
      <c r="G164" s="222" t="s">
        <v>352</v>
      </c>
      <c r="H164" s="223">
        <v>17838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41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164</v>
      </c>
      <c r="AT164" s="231" t="s">
        <v>143</v>
      </c>
      <c r="AU164" s="231" t="s">
        <v>86</v>
      </c>
      <c r="AY164" s="17" t="s">
        <v>140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84</v>
      </c>
      <c r="BK164" s="232">
        <f>ROUND(I164*H164,2)</f>
        <v>0</v>
      </c>
      <c r="BL164" s="17" t="s">
        <v>164</v>
      </c>
      <c r="BM164" s="231" t="s">
        <v>1909</v>
      </c>
    </row>
    <row r="165" s="13" customFormat="1">
      <c r="A165" s="13"/>
      <c r="B165" s="233"/>
      <c r="C165" s="234"/>
      <c r="D165" s="235" t="s">
        <v>149</v>
      </c>
      <c r="E165" s="236" t="s">
        <v>1</v>
      </c>
      <c r="F165" s="237" t="s">
        <v>1910</v>
      </c>
      <c r="G165" s="234"/>
      <c r="H165" s="236" t="s">
        <v>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149</v>
      </c>
      <c r="AU165" s="243" t="s">
        <v>86</v>
      </c>
      <c r="AV165" s="13" t="s">
        <v>84</v>
      </c>
      <c r="AW165" s="13" t="s">
        <v>32</v>
      </c>
      <c r="AX165" s="13" t="s">
        <v>76</v>
      </c>
      <c r="AY165" s="243" t="s">
        <v>140</v>
      </c>
    </row>
    <row r="166" s="14" customFormat="1">
      <c r="A166" s="14"/>
      <c r="B166" s="244"/>
      <c r="C166" s="245"/>
      <c r="D166" s="235" t="s">
        <v>149</v>
      </c>
      <c r="E166" s="246" t="s">
        <v>1</v>
      </c>
      <c r="F166" s="247" t="s">
        <v>1911</v>
      </c>
      <c r="G166" s="245"/>
      <c r="H166" s="248">
        <v>17838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149</v>
      </c>
      <c r="AU166" s="254" t="s">
        <v>86</v>
      </c>
      <c r="AV166" s="14" t="s">
        <v>86</v>
      </c>
      <c r="AW166" s="14" t="s">
        <v>32</v>
      </c>
      <c r="AX166" s="14" t="s">
        <v>84</v>
      </c>
      <c r="AY166" s="254" t="s">
        <v>140</v>
      </c>
    </row>
    <row r="167" s="2" customFormat="1" ht="21.75" customHeight="1">
      <c r="A167" s="38"/>
      <c r="B167" s="39"/>
      <c r="C167" s="219" t="s">
        <v>241</v>
      </c>
      <c r="D167" s="219" t="s">
        <v>143</v>
      </c>
      <c r="E167" s="220" t="s">
        <v>1912</v>
      </c>
      <c r="F167" s="221" t="s">
        <v>1913</v>
      </c>
      <c r="G167" s="222" t="s">
        <v>352</v>
      </c>
      <c r="H167" s="223">
        <v>5946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41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164</v>
      </c>
      <c r="AT167" s="231" t="s">
        <v>143</v>
      </c>
      <c r="AU167" s="231" t="s">
        <v>86</v>
      </c>
      <c r="AY167" s="17" t="s">
        <v>140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84</v>
      </c>
      <c r="BK167" s="232">
        <f>ROUND(I167*H167,2)</f>
        <v>0</v>
      </c>
      <c r="BL167" s="17" t="s">
        <v>164</v>
      </c>
      <c r="BM167" s="231" t="s">
        <v>1914</v>
      </c>
    </row>
    <row r="168" s="13" customFormat="1">
      <c r="A168" s="13"/>
      <c r="B168" s="233"/>
      <c r="C168" s="234"/>
      <c r="D168" s="235" t="s">
        <v>149</v>
      </c>
      <c r="E168" s="236" t="s">
        <v>1</v>
      </c>
      <c r="F168" s="237" t="s">
        <v>1876</v>
      </c>
      <c r="G168" s="234"/>
      <c r="H168" s="236" t="s">
        <v>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149</v>
      </c>
      <c r="AU168" s="243" t="s">
        <v>86</v>
      </c>
      <c r="AV168" s="13" t="s">
        <v>84</v>
      </c>
      <c r="AW168" s="13" t="s">
        <v>32</v>
      </c>
      <c r="AX168" s="13" t="s">
        <v>76</v>
      </c>
      <c r="AY168" s="243" t="s">
        <v>140</v>
      </c>
    </row>
    <row r="169" s="14" customFormat="1">
      <c r="A169" s="14"/>
      <c r="B169" s="244"/>
      <c r="C169" s="245"/>
      <c r="D169" s="235" t="s">
        <v>149</v>
      </c>
      <c r="E169" s="246" t="s">
        <v>1</v>
      </c>
      <c r="F169" s="247" t="s">
        <v>1915</v>
      </c>
      <c r="G169" s="245"/>
      <c r="H169" s="248">
        <v>5946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149</v>
      </c>
      <c r="AU169" s="254" t="s">
        <v>86</v>
      </c>
      <c r="AV169" s="14" t="s">
        <v>86</v>
      </c>
      <c r="AW169" s="14" t="s">
        <v>32</v>
      </c>
      <c r="AX169" s="14" t="s">
        <v>84</v>
      </c>
      <c r="AY169" s="254" t="s">
        <v>140</v>
      </c>
    </row>
    <row r="170" s="2" customFormat="1" ht="44.25" customHeight="1">
      <c r="A170" s="38"/>
      <c r="B170" s="39"/>
      <c r="C170" s="219" t="s">
        <v>247</v>
      </c>
      <c r="D170" s="219" t="s">
        <v>143</v>
      </c>
      <c r="E170" s="220" t="s">
        <v>1916</v>
      </c>
      <c r="F170" s="221" t="s">
        <v>1917</v>
      </c>
      <c r="G170" s="222" t="s">
        <v>471</v>
      </c>
      <c r="H170" s="223">
        <v>4300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41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164</v>
      </c>
      <c r="AT170" s="231" t="s">
        <v>143</v>
      </c>
      <c r="AU170" s="231" t="s">
        <v>86</v>
      </c>
      <c r="AY170" s="17" t="s">
        <v>140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84</v>
      </c>
      <c r="BK170" s="232">
        <f>ROUND(I170*H170,2)</f>
        <v>0</v>
      </c>
      <c r="BL170" s="17" t="s">
        <v>164</v>
      </c>
      <c r="BM170" s="231" t="s">
        <v>1918</v>
      </c>
    </row>
    <row r="171" s="13" customFormat="1">
      <c r="A171" s="13"/>
      <c r="B171" s="233"/>
      <c r="C171" s="234"/>
      <c r="D171" s="235" t="s">
        <v>149</v>
      </c>
      <c r="E171" s="236" t="s">
        <v>1</v>
      </c>
      <c r="F171" s="237" t="s">
        <v>1919</v>
      </c>
      <c r="G171" s="234"/>
      <c r="H171" s="236" t="s">
        <v>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149</v>
      </c>
      <c r="AU171" s="243" t="s">
        <v>86</v>
      </c>
      <c r="AV171" s="13" t="s">
        <v>84</v>
      </c>
      <c r="AW171" s="13" t="s">
        <v>32</v>
      </c>
      <c r="AX171" s="13" t="s">
        <v>76</v>
      </c>
      <c r="AY171" s="243" t="s">
        <v>140</v>
      </c>
    </row>
    <row r="172" s="14" customFormat="1">
      <c r="A172" s="14"/>
      <c r="B172" s="244"/>
      <c r="C172" s="245"/>
      <c r="D172" s="235" t="s">
        <v>149</v>
      </c>
      <c r="E172" s="246" t="s">
        <v>1</v>
      </c>
      <c r="F172" s="247" t="s">
        <v>359</v>
      </c>
      <c r="G172" s="245"/>
      <c r="H172" s="248">
        <v>1800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149</v>
      </c>
      <c r="AU172" s="254" t="s">
        <v>86</v>
      </c>
      <c r="AV172" s="14" t="s">
        <v>86</v>
      </c>
      <c r="AW172" s="14" t="s">
        <v>32</v>
      </c>
      <c r="AX172" s="14" t="s">
        <v>76</v>
      </c>
      <c r="AY172" s="254" t="s">
        <v>140</v>
      </c>
    </row>
    <row r="173" s="13" customFormat="1">
      <c r="A173" s="13"/>
      <c r="B173" s="233"/>
      <c r="C173" s="234"/>
      <c r="D173" s="235" t="s">
        <v>149</v>
      </c>
      <c r="E173" s="236" t="s">
        <v>1</v>
      </c>
      <c r="F173" s="237" t="s">
        <v>1920</v>
      </c>
      <c r="G173" s="234"/>
      <c r="H173" s="236" t="s">
        <v>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149</v>
      </c>
      <c r="AU173" s="243" t="s">
        <v>86</v>
      </c>
      <c r="AV173" s="13" t="s">
        <v>84</v>
      </c>
      <c r="AW173" s="13" t="s">
        <v>32</v>
      </c>
      <c r="AX173" s="13" t="s">
        <v>76</v>
      </c>
      <c r="AY173" s="243" t="s">
        <v>140</v>
      </c>
    </row>
    <row r="174" s="14" customFormat="1">
      <c r="A174" s="14"/>
      <c r="B174" s="244"/>
      <c r="C174" s="245"/>
      <c r="D174" s="235" t="s">
        <v>149</v>
      </c>
      <c r="E174" s="246" t="s">
        <v>1</v>
      </c>
      <c r="F174" s="247" t="s">
        <v>1921</v>
      </c>
      <c r="G174" s="245"/>
      <c r="H174" s="248">
        <v>2500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149</v>
      </c>
      <c r="AU174" s="254" t="s">
        <v>86</v>
      </c>
      <c r="AV174" s="14" t="s">
        <v>86</v>
      </c>
      <c r="AW174" s="14" t="s">
        <v>32</v>
      </c>
      <c r="AX174" s="14" t="s">
        <v>76</v>
      </c>
      <c r="AY174" s="254" t="s">
        <v>140</v>
      </c>
    </row>
    <row r="175" s="15" customFormat="1">
      <c r="A175" s="15"/>
      <c r="B175" s="258"/>
      <c r="C175" s="259"/>
      <c r="D175" s="235" t="s">
        <v>149</v>
      </c>
      <c r="E175" s="260" t="s">
        <v>1</v>
      </c>
      <c r="F175" s="261" t="s">
        <v>301</v>
      </c>
      <c r="G175" s="259"/>
      <c r="H175" s="262">
        <v>4300</v>
      </c>
      <c r="I175" s="263"/>
      <c r="J175" s="259"/>
      <c r="K175" s="259"/>
      <c r="L175" s="264"/>
      <c r="M175" s="265"/>
      <c r="N175" s="266"/>
      <c r="O175" s="266"/>
      <c r="P175" s="266"/>
      <c r="Q175" s="266"/>
      <c r="R175" s="266"/>
      <c r="S175" s="266"/>
      <c r="T175" s="26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8" t="s">
        <v>149</v>
      </c>
      <c r="AU175" s="268" t="s">
        <v>86</v>
      </c>
      <c r="AV175" s="15" t="s">
        <v>164</v>
      </c>
      <c r="AW175" s="15" t="s">
        <v>32</v>
      </c>
      <c r="AX175" s="15" t="s">
        <v>84</v>
      </c>
      <c r="AY175" s="268" t="s">
        <v>140</v>
      </c>
    </row>
    <row r="176" s="2" customFormat="1" ht="37.8" customHeight="1">
      <c r="A176" s="38"/>
      <c r="B176" s="39"/>
      <c r="C176" s="219" t="s">
        <v>384</v>
      </c>
      <c r="D176" s="219" t="s">
        <v>143</v>
      </c>
      <c r="E176" s="220" t="s">
        <v>1922</v>
      </c>
      <c r="F176" s="221" t="s">
        <v>1923</v>
      </c>
      <c r="G176" s="222" t="s">
        <v>471</v>
      </c>
      <c r="H176" s="223">
        <v>4300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41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164</v>
      </c>
      <c r="AT176" s="231" t="s">
        <v>143</v>
      </c>
      <c r="AU176" s="231" t="s">
        <v>86</v>
      </c>
      <c r="AY176" s="17" t="s">
        <v>140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84</v>
      </c>
      <c r="BK176" s="232">
        <f>ROUND(I176*H176,2)</f>
        <v>0</v>
      </c>
      <c r="BL176" s="17" t="s">
        <v>164</v>
      </c>
      <c r="BM176" s="231" t="s">
        <v>1924</v>
      </c>
    </row>
    <row r="177" s="13" customFormat="1">
      <c r="A177" s="13"/>
      <c r="B177" s="233"/>
      <c r="C177" s="234"/>
      <c r="D177" s="235" t="s">
        <v>149</v>
      </c>
      <c r="E177" s="236" t="s">
        <v>1</v>
      </c>
      <c r="F177" s="237" t="s">
        <v>1925</v>
      </c>
      <c r="G177" s="234"/>
      <c r="H177" s="236" t="s">
        <v>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149</v>
      </c>
      <c r="AU177" s="243" t="s">
        <v>86</v>
      </c>
      <c r="AV177" s="13" t="s">
        <v>84</v>
      </c>
      <c r="AW177" s="13" t="s">
        <v>32</v>
      </c>
      <c r="AX177" s="13" t="s">
        <v>76</v>
      </c>
      <c r="AY177" s="243" t="s">
        <v>140</v>
      </c>
    </row>
    <row r="178" s="14" customFormat="1">
      <c r="A178" s="14"/>
      <c r="B178" s="244"/>
      <c r="C178" s="245"/>
      <c r="D178" s="235" t="s">
        <v>149</v>
      </c>
      <c r="E178" s="246" t="s">
        <v>1</v>
      </c>
      <c r="F178" s="247" t="s">
        <v>359</v>
      </c>
      <c r="G178" s="245"/>
      <c r="H178" s="248">
        <v>1800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149</v>
      </c>
      <c r="AU178" s="254" t="s">
        <v>86</v>
      </c>
      <c r="AV178" s="14" t="s">
        <v>86</v>
      </c>
      <c r="AW178" s="14" t="s">
        <v>32</v>
      </c>
      <c r="AX178" s="14" t="s">
        <v>76</v>
      </c>
      <c r="AY178" s="254" t="s">
        <v>140</v>
      </c>
    </row>
    <row r="179" s="13" customFormat="1">
      <c r="A179" s="13"/>
      <c r="B179" s="233"/>
      <c r="C179" s="234"/>
      <c r="D179" s="235" t="s">
        <v>149</v>
      </c>
      <c r="E179" s="236" t="s">
        <v>1</v>
      </c>
      <c r="F179" s="237" t="s">
        <v>1920</v>
      </c>
      <c r="G179" s="234"/>
      <c r="H179" s="236" t="s">
        <v>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149</v>
      </c>
      <c r="AU179" s="243" t="s">
        <v>86</v>
      </c>
      <c r="AV179" s="13" t="s">
        <v>84</v>
      </c>
      <c r="AW179" s="13" t="s">
        <v>32</v>
      </c>
      <c r="AX179" s="13" t="s">
        <v>76</v>
      </c>
      <c r="AY179" s="243" t="s">
        <v>140</v>
      </c>
    </row>
    <row r="180" s="14" customFormat="1">
      <c r="A180" s="14"/>
      <c r="B180" s="244"/>
      <c r="C180" s="245"/>
      <c r="D180" s="235" t="s">
        <v>149</v>
      </c>
      <c r="E180" s="246" t="s">
        <v>1</v>
      </c>
      <c r="F180" s="247" t="s">
        <v>1921</v>
      </c>
      <c r="G180" s="245"/>
      <c r="H180" s="248">
        <v>2500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149</v>
      </c>
      <c r="AU180" s="254" t="s">
        <v>86</v>
      </c>
      <c r="AV180" s="14" t="s">
        <v>86</v>
      </c>
      <c r="AW180" s="14" t="s">
        <v>32</v>
      </c>
      <c r="AX180" s="14" t="s">
        <v>76</v>
      </c>
      <c r="AY180" s="254" t="s">
        <v>140</v>
      </c>
    </row>
    <row r="181" s="15" customFormat="1">
      <c r="A181" s="15"/>
      <c r="B181" s="258"/>
      <c r="C181" s="259"/>
      <c r="D181" s="235" t="s">
        <v>149</v>
      </c>
      <c r="E181" s="260" t="s">
        <v>1</v>
      </c>
      <c r="F181" s="261" t="s">
        <v>301</v>
      </c>
      <c r="G181" s="259"/>
      <c r="H181" s="262">
        <v>4300</v>
      </c>
      <c r="I181" s="263"/>
      <c r="J181" s="259"/>
      <c r="K181" s="259"/>
      <c r="L181" s="264"/>
      <c r="M181" s="265"/>
      <c r="N181" s="266"/>
      <c r="O181" s="266"/>
      <c r="P181" s="266"/>
      <c r="Q181" s="266"/>
      <c r="R181" s="266"/>
      <c r="S181" s="266"/>
      <c r="T181" s="267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8" t="s">
        <v>149</v>
      </c>
      <c r="AU181" s="268" t="s">
        <v>86</v>
      </c>
      <c r="AV181" s="15" t="s">
        <v>164</v>
      </c>
      <c r="AW181" s="15" t="s">
        <v>32</v>
      </c>
      <c r="AX181" s="15" t="s">
        <v>84</v>
      </c>
      <c r="AY181" s="268" t="s">
        <v>140</v>
      </c>
    </row>
    <row r="182" s="2" customFormat="1" ht="16.5" customHeight="1">
      <c r="A182" s="38"/>
      <c r="B182" s="39"/>
      <c r="C182" s="269" t="s">
        <v>388</v>
      </c>
      <c r="D182" s="269" t="s">
        <v>334</v>
      </c>
      <c r="E182" s="270" t="s">
        <v>1926</v>
      </c>
      <c r="F182" s="271" t="s">
        <v>1927</v>
      </c>
      <c r="G182" s="272" t="s">
        <v>471</v>
      </c>
      <c r="H182" s="273">
        <v>1980</v>
      </c>
      <c r="I182" s="274"/>
      <c r="J182" s="275">
        <f>ROUND(I182*H182,2)</f>
        <v>0</v>
      </c>
      <c r="K182" s="276"/>
      <c r="L182" s="277"/>
      <c r="M182" s="278" t="s">
        <v>1</v>
      </c>
      <c r="N182" s="279" t="s">
        <v>41</v>
      </c>
      <c r="O182" s="91"/>
      <c r="P182" s="229">
        <f>O182*H182</f>
        <v>0</v>
      </c>
      <c r="Q182" s="229">
        <v>8.0000000000000007E-05</v>
      </c>
      <c r="R182" s="229">
        <f>Q182*H182</f>
        <v>0.15840000000000001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190</v>
      </c>
      <c r="AT182" s="231" t="s">
        <v>334</v>
      </c>
      <c r="AU182" s="231" t="s">
        <v>86</v>
      </c>
      <c r="AY182" s="17" t="s">
        <v>140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84</v>
      </c>
      <c r="BK182" s="232">
        <f>ROUND(I182*H182,2)</f>
        <v>0</v>
      </c>
      <c r="BL182" s="17" t="s">
        <v>164</v>
      </c>
      <c r="BM182" s="231" t="s">
        <v>1928</v>
      </c>
    </row>
    <row r="183" s="13" customFormat="1">
      <c r="A183" s="13"/>
      <c r="B183" s="233"/>
      <c r="C183" s="234"/>
      <c r="D183" s="235" t="s">
        <v>149</v>
      </c>
      <c r="E183" s="236" t="s">
        <v>1</v>
      </c>
      <c r="F183" s="237" t="s">
        <v>1929</v>
      </c>
      <c r="G183" s="234"/>
      <c r="H183" s="236" t="s">
        <v>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149</v>
      </c>
      <c r="AU183" s="243" t="s">
        <v>86</v>
      </c>
      <c r="AV183" s="13" t="s">
        <v>84</v>
      </c>
      <c r="AW183" s="13" t="s">
        <v>32</v>
      </c>
      <c r="AX183" s="13" t="s">
        <v>76</v>
      </c>
      <c r="AY183" s="243" t="s">
        <v>140</v>
      </c>
    </row>
    <row r="184" s="14" customFormat="1">
      <c r="A184" s="14"/>
      <c r="B184" s="244"/>
      <c r="C184" s="245"/>
      <c r="D184" s="235" t="s">
        <v>149</v>
      </c>
      <c r="E184" s="246" t="s">
        <v>1</v>
      </c>
      <c r="F184" s="247" t="s">
        <v>359</v>
      </c>
      <c r="G184" s="245"/>
      <c r="H184" s="248">
        <v>1800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149</v>
      </c>
      <c r="AU184" s="254" t="s">
        <v>86</v>
      </c>
      <c r="AV184" s="14" t="s">
        <v>86</v>
      </c>
      <c r="AW184" s="14" t="s">
        <v>32</v>
      </c>
      <c r="AX184" s="14" t="s">
        <v>84</v>
      </c>
      <c r="AY184" s="254" t="s">
        <v>140</v>
      </c>
    </row>
    <row r="185" s="14" customFormat="1">
      <c r="A185" s="14"/>
      <c r="B185" s="244"/>
      <c r="C185" s="245"/>
      <c r="D185" s="235" t="s">
        <v>149</v>
      </c>
      <c r="E185" s="245"/>
      <c r="F185" s="247" t="s">
        <v>1930</v>
      </c>
      <c r="G185" s="245"/>
      <c r="H185" s="248">
        <v>1980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149</v>
      </c>
      <c r="AU185" s="254" t="s">
        <v>86</v>
      </c>
      <c r="AV185" s="14" t="s">
        <v>86</v>
      </c>
      <c r="AW185" s="14" t="s">
        <v>4</v>
      </c>
      <c r="AX185" s="14" t="s">
        <v>84</v>
      </c>
      <c r="AY185" s="254" t="s">
        <v>140</v>
      </c>
    </row>
    <row r="186" s="2" customFormat="1" ht="16.5" customHeight="1">
      <c r="A186" s="38"/>
      <c r="B186" s="39"/>
      <c r="C186" s="269" t="s">
        <v>261</v>
      </c>
      <c r="D186" s="269" t="s">
        <v>334</v>
      </c>
      <c r="E186" s="270" t="s">
        <v>1931</v>
      </c>
      <c r="F186" s="271" t="s">
        <v>1932</v>
      </c>
      <c r="G186" s="272" t="s">
        <v>471</v>
      </c>
      <c r="H186" s="273">
        <v>2750</v>
      </c>
      <c r="I186" s="274"/>
      <c r="J186" s="275">
        <f>ROUND(I186*H186,2)</f>
        <v>0</v>
      </c>
      <c r="K186" s="276"/>
      <c r="L186" s="277"/>
      <c r="M186" s="278" t="s">
        <v>1</v>
      </c>
      <c r="N186" s="279" t="s">
        <v>41</v>
      </c>
      <c r="O186" s="91"/>
      <c r="P186" s="229">
        <f>O186*H186</f>
        <v>0</v>
      </c>
      <c r="Q186" s="229">
        <v>8.0000000000000007E-05</v>
      </c>
      <c r="R186" s="229">
        <f>Q186*H186</f>
        <v>0.22000000000000003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190</v>
      </c>
      <c r="AT186" s="231" t="s">
        <v>334</v>
      </c>
      <c r="AU186" s="231" t="s">
        <v>86</v>
      </c>
      <c r="AY186" s="17" t="s">
        <v>140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84</v>
      </c>
      <c r="BK186" s="232">
        <f>ROUND(I186*H186,2)</f>
        <v>0</v>
      </c>
      <c r="BL186" s="17" t="s">
        <v>164</v>
      </c>
      <c r="BM186" s="231" t="s">
        <v>1933</v>
      </c>
    </row>
    <row r="187" s="13" customFormat="1">
      <c r="A187" s="13"/>
      <c r="B187" s="233"/>
      <c r="C187" s="234"/>
      <c r="D187" s="235" t="s">
        <v>149</v>
      </c>
      <c r="E187" s="236" t="s">
        <v>1</v>
      </c>
      <c r="F187" s="237" t="s">
        <v>1934</v>
      </c>
      <c r="G187" s="234"/>
      <c r="H187" s="236" t="s">
        <v>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149</v>
      </c>
      <c r="AU187" s="243" t="s">
        <v>86</v>
      </c>
      <c r="AV187" s="13" t="s">
        <v>84</v>
      </c>
      <c r="AW187" s="13" t="s">
        <v>32</v>
      </c>
      <c r="AX187" s="13" t="s">
        <v>76</v>
      </c>
      <c r="AY187" s="243" t="s">
        <v>140</v>
      </c>
    </row>
    <row r="188" s="14" customFormat="1">
      <c r="A188" s="14"/>
      <c r="B188" s="244"/>
      <c r="C188" s="245"/>
      <c r="D188" s="235" t="s">
        <v>149</v>
      </c>
      <c r="E188" s="246" t="s">
        <v>1</v>
      </c>
      <c r="F188" s="247" t="s">
        <v>1921</v>
      </c>
      <c r="G188" s="245"/>
      <c r="H188" s="248">
        <v>2500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149</v>
      </c>
      <c r="AU188" s="254" t="s">
        <v>86</v>
      </c>
      <c r="AV188" s="14" t="s">
        <v>86</v>
      </c>
      <c r="AW188" s="14" t="s">
        <v>32</v>
      </c>
      <c r="AX188" s="14" t="s">
        <v>84</v>
      </c>
      <c r="AY188" s="254" t="s">
        <v>140</v>
      </c>
    </row>
    <row r="189" s="14" customFormat="1">
      <c r="A189" s="14"/>
      <c r="B189" s="244"/>
      <c r="C189" s="245"/>
      <c r="D189" s="235" t="s">
        <v>149</v>
      </c>
      <c r="E189" s="245"/>
      <c r="F189" s="247" t="s">
        <v>1935</v>
      </c>
      <c r="G189" s="245"/>
      <c r="H189" s="248">
        <v>2750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149</v>
      </c>
      <c r="AU189" s="254" t="s">
        <v>86</v>
      </c>
      <c r="AV189" s="14" t="s">
        <v>86</v>
      </c>
      <c r="AW189" s="14" t="s">
        <v>4</v>
      </c>
      <c r="AX189" s="14" t="s">
        <v>84</v>
      </c>
      <c r="AY189" s="254" t="s">
        <v>140</v>
      </c>
    </row>
    <row r="190" s="2" customFormat="1" ht="37.8" customHeight="1">
      <c r="A190" s="38"/>
      <c r="B190" s="39"/>
      <c r="C190" s="219" t="s">
        <v>7</v>
      </c>
      <c r="D190" s="219" t="s">
        <v>143</v>
      </c>
      <c r="E190" s="220" t="s">
        <v>1936</v>
      </c>
      <c r="F190" s="221" t="s">
        <v>1937</v>
      </c>
      <c r="G190" s="222" t="s">
        <v>352</v>
      </c>
      <c r="H190" s="223">
        <v>260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41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164</v>
      </c>
      <c r="AT190" s="231" t="s">
        <v>143</v>
      </c>
      <c r="AU190" s="231" t="s">
        <v>86</v>
      </c>
      <c r="AY190" s="17" t="s">
        <v>140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84</v>
      </c>
      <c r="BK190" s="232">
        <f>ROUND(I190*H190,2)</f>
        <v>0</v>
      </c>
      <c r="BL190" s="17" t="s">
        <v>164</v>
      </c>
      <c r="BM190" s="231" t="s">
        <v>1938</v>
      </c>
    </row>
    <row r="191" s="13" customFormat="1">
      <c r="A191" s="13"/>
      <c r="B191" s="233"/>
      <c r="C191" s="234"/>
      <c r="D191" s="235" t="s">
        <v>149</v>
      </c>
      <c r="E191" s="236" t="s">
        <v>1</v>
      </c>
      <c r="F191" s="237" t="s">
        <v>1939</v>
      </c>
      <c r="G191" s="234"/>
      <c r="H191" s="236" t="s">
        <v>1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149</v>
      </c>
      <c r="AU191" s="243" t="s">
        <v>86</v>
      </c>
      <c r="AV191" s="13" t="s">
        <v>84</v>
      </c>
      <c r="AW191" s="13" t="s">
        <v>32</v>
      </c>
      <c r="AX191" s="13" t="s">
        <v>76</v>
      </c>
      <c r="AY191" s="243" t="s">
        <v>140</v>
      </c>
    </row>
    <row r="192" s="14" customFormat="1">
      <c r="A192" s="14"/>
      <c r="B192" s="244"/>
      <c r="C192" s="245"/>
      <c r="D192" s="235" t="s">
        <v>149</v>
      </c>
      <c r="E192" s="246" t="s">
        <v>1</v>
      </c>
      <c r="F192" s="247" t="s">
        <v>523</v>
      </c>
      <c r="G192" s="245"/>
      <c r="H192" s="248">
        <v>260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149</v>
      </c>
      <c r="AU192" s="254" t="s">
        <v>86</v>
      </c>
      <c r="AV192" s="14" t="s">
        <v>86</v>
      </c>
      <c r="AW192" s="14" t="s">
        <v>32</v>
      </c>
      <c r="AX192" s="14" t="s">
        <v>84</v>
      </c>
      <c r="AY192" s="254" t="s">
        <v>140</v>
      </c>
    </row>
    <row r="193" s="2" customFormat="1" ht="16.5" customHeight="1">
      <c r="A193" s="38"/>
      <c r="B193" s="39"/>
      <c r="C193" s="269" t="s">
        <v>400</v>
      </c>
      <c r="D193" s="269" t="s">
        <v>334</v>
      </c>
      <c r="E193" s="270" t="s">
        <v>1940</v>
      </c>
      <c r="F193" s="271" t="s">
        <v>1941</v>
      </c>
      <c r="G193" s="272" t="s">
        <v>320</v>
      </c>
      <c r="H193" s="273">
        <v>32.5</v>
      </c>
      <c r="I193" s="274"/>
      <c r="J193" s="275">
        <f>ROUND(I193*H193,2)</f>
        <v>0</v>
      </c>
      <c r="K193" s="276"/>
      <c r="L193" s="277"/>
      <c r="M193" s="278" t="s">
        <v>1</v>
      </c>
      <c r="N193" s="279" t="s">
        <v>41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190</v>
      </c>
      <c r="AT193" s="231" t="s">
        <v>334</v>
      </c>
      <c r="AU193" s="231" t="s">
        <v>86</v>
      </c>
      <c r="AY193" s="17" t="s">
        <v>140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84</v>
      </c>
      <c r="BK193" s="232">
        <f>ROUND(I193*H193,2)</f>
        <v>0</v>
      </c>
      <c r="BL193" s="17" t="s">
        <v>164</v>
      </c>
      <c r="BM193" s="231" t="s">
        <v>1942</v>
      </c>
    </row>
    <row r="194" s="14" customFormat="1">
      <c r="A194" s="14"/>
      <c r="B194" s="244"/>
      <c r="C194" s="245"/>
      <c r="D194" s="235" t="s">
        <v>149</v>
      </c>
      <c r="E194" s="246" t="s">
        <v>1</v>
      </c>
      <c r="F194" s="247" t="s">
        <v>523</v>
      </c>
      <c r="G194" s="245"/>
      <c r="H194" s="248">
        <v>260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149</v>
      </c>
      <c r="AU194" s="254" t="s">
        <v>86</v>
      </c>
      <c r="AV194" s="14" t="s">
        <v>86</v>
      </c>
      <c r="AW194" s="14" t="s">
        <v>32</v>
      </c>
      <c r="AX194" s="14" t="s">
        <v>84</v>
      </c>
      <c r="AY194" s="254" t="s">
        <v>140</v>
      </c>
    </row>
    <row r="195" s="14" customFormat="1">
      <c r="A195" s="14"/>
      <c r="B195" s="244"/>
      <c r="C195" s="245"/>
      <c r="D195" s="235" t="s">
        <v>149</v>
      </c>
      <c r="E195" s="245"/>
      <c r="F195" s="247" t="s">
        <v>1943</v>
      </c>
      <c r="G195" s="245"/>
      <c r="H195" s="248">
        <v>32.5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149</v>
      </c>
      <c r="AU195" s="254" t="s">
        <v>86</v>
      </c>
      <c r="AV195" s="14" t="s">
        <v>86</v>
      </c>
      <c r="AW195" s="14" t="s">
        <v>4</v>
      </c>
      <c r="AX195" s="14" t="s">
        <v>84</v>
      </c>
      <c r="AY195" s="254" t="s">
        <v>140</v>
      </c>
    </row>
    <row r="196" s="2" customFormat="1" ht="37.8" customHeight="1">
      <c r="A196" s="38"/>
      <c r="B196" s="39"/>
      <c r="C196" s="219" t="s">
        <v>404</v>
      </c>
      <c r="D196" s="219" t="s">
        <v>143</v>
      </c>
      <c r="E196" s="220" t="s">
        <v>1944</v>
      </c>
      <c r="F196" s="221" t="s">
        <v>1945</v>
      </c>
      <c r="G196" s="222" t="s">
        <v>352</v>
      </c>
      <c r="H196" s="223">
        <v>260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41</v>
      </c>
      <c r="O196" s="91"/>
      <c r="P196" s="229">
        <f>O196*H196</f>
        <v>0</v>
      </c>
      <c r="Q196" s="229">
        <v>0.27000000000000002</v>
      </c>
      <c r="R196" s="229">
        <f>Q196*H196</f>
        <v>70.200000000000003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164</v>
      </c>
      <c r="AT196" s="231" t="s">
        <v>143</v>
      </c>
      <c r="AU196" s="231" t="s">
        <v>86</v>
      </c>
      <c r="AY196" s="17" t="s">
        <v>140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84</v>
      </c>
      <c r="BK196" s="232">
        <f>ROUND(I196*H196,2)</f>
        <v>0</v>
      </c>
      <c r="BL196" s="17" t="s">
        <v>164</v>
      </c>
      <c r="BM196" s="231" t="s">
        <v>1946</v>
      </c>
    </row>
    <row r="197" s="14" customFormat="1">
      <c r="A197" s="14"/>
      <c r="B197" s="244"/>
      <c r="C197" s="245"/>
      <c r="D197" s="235" t="s">
        <v>149</v>
      </c>
      <c r="E197" s="246" t="s">
        <v>1</v>
      </c>
      <c r="F197" s="247" t="s">
        <v>523</v>
      </c>
      <c r="G197" s="245"/>
      <c r="H197" s="248">
        <v>260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149</v>
      </c>
      <c r="AU197" s="254" t="s">
        <v>86</v>
      </c>
      <c r="AV197" s="14" t="s">
        <v>86</v>
      </c>
      <c r="AW197" s="14" t="s">
        <v>32</v>
      </c>
      <c r="AX197" s="14" t="s">
        <v>84</v>
      </c>
      <c r="AY197" s="254" t="s">
        <v>140</v>
      </c>
    </row>
    <row r="198" s="2" customFormat="1" ht="16.5" customHeight="1">
      <c r="A198" s="38"/>
      <c r="B198" s="39"/>
      <c r="C198" s="219" t="s">
        <v>410</v>
      </c>
      <c r="D198" s="219" t="s">
        <v>143</v>
      </c>
      <c r="E198" s="220" t="s">
        <v>1947</v>
      </c>
      <c r="F198" s="221" t="s">
        <v>1948</v>
      </c>
      <c r="G198" s="222" t="s">
        <v>352</v>
      </c>
      <c r="H198" s="223">
        <v>1560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41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164</v>
      </c>
      <c r="AT198" s="231" t="s">
        <v>143</v>
      </c>
      <c r="AU198" s="231" t="s">
        <v>86</v>
      </c>
      <c r="AY198" s="17" t="s">
        <v>140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84</v>
      </c>
      <c r="BK198" s="232">
        <f>ROUND(I198*H198,2)</f>
        <v>0</v>
      </c>
      <c r="BL198" s="17" t="s">
        <v>164</v>
      </c>
      <c r="BM198" s="231" t="s">
        <v>1949</v>
      </c>
    </row>
    <row r="199" s="14" customFormat="1">
      <c r="A199" s="14"/>
      <c r="B199" s="244"/>
      <c r="C199" s="245"/>
      <c r="D199" s="235" t="s">
        <v>149</v>
      </c>
      <c r="E199" s="246" t="s">
        <v>1</v>
      </c>
      <c r="F199" s="247" t="s">
        <v>1950</v>
      </c>
      <c r="G199" s="245"/>
      <c r="H199" s="248">
        <v>1560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149</v>
      </c>
      <c r="AU199" s="254" t="s">
        <v>86</v>
      </c>
      <c r="AV199" s="14" t="s">
        <v>86</v>
      </c>
      <c r="AW199" s="14" t="s">
        <v>32</v>
      </c>
      <c r="AX199" s="14" t="s">
        <v>84</v>
      </c>
      <c r="AY199" s="254" t="s">
        <v>140</v>
      </c>
    </row>
    <row r="200" s="2" customFormat="1" ht="33" customHeight="1">
      <c r="A200" s="38"/>
      <c r="B200" s="39"/>
      <c r="C200" s="219" t="s">
        <v>416</v>
      </c>
      <c r="D200" s="219" t="s">
        <v>143</v>
      </c>
      <c r="E200" s="220" t="s">
        <v>1951</v>
      </c>
      <c r="F200" s="221" t="s">
        <v>1952</v>
      </c>
      <c r="G200" s="222" t="s">
        <v>352</v>
      </c>
      <c r="H200" s="223">
        <v>260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41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164</v>
      </c>
      <c r="AT200" s="231" t="s">
        <v>143</v>
      </c>
      <c r="AU200" s="231" t="s">
        <v>86</v>
      </c>
      <c r="AY200" s="17" t="s">
        <v>140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84</v>
      </c>
      <c r="BK200" s="232">
        <f>ROUND(I200*H200,2)</f>
        <v>0</v>
      </c>
      <c r="BL200" s="17" t="s">
        <v>164</v>
      </c>
      <c r="BM200" s="231" t="s">
        <v>1953</v>
      </c>
    </row>
    <row r="201" s="14" customFormat="1">
      <c r="A201" s="14"/>
      <c r="B201" s="244"/>
      <c r="C201" s="245"/>
      <c r="D201" s="235" t="s">
        <v>149</v>
      </c>
      <c r="E201" s="246" t="s">
        <v>1</v>
      </c>
      <c r="F201" s="247" t="s">
        <v>523</v>
      </c>
      <c r="G201" s="245"/>
      <c r="H201" s="248">
        <v>260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149</v>
      </c>
      <c r="AU201" s="254" t="s">
        <v>86</v>
      </c>
      <c r="AV201" s="14" t="s">
        <v>86</v>
      </c>
      <c r="AW201" s="14" t="s">
        <v>32</v>
      </c>
      <c r="AX201" s="14" t="s">
        <v>84</v>
      </c>
      <c r="AY201" s="254" t="s">
        <v>140</v>
      </c>
    </row>
    <row r="202" s="2" customFormat="1" ht="16.5" customHeight="1">
      <c r="A202" s="38"/>
      <c r="B202" s="39"/>
      <c r="C202" s="269" t="s">
        <v>420</v>
      </c>
      <c r="D202" s="269" t="s">
        <v>334</v>
      </c>
      <c r="E202" s="270" t="s">
        <v>1954</v>
      </c>
      <c r="F202" s="271" t="s">
        <v>1955</v>
      </c>
      <c r="G202" s="272" t="s">
        <v>1956</v>
      </c>
      <c r="H202" s="273">
        <v>0.26000000000000001</v>
      </c>
      <c r="I202" s="274"/>
      <c r="J202" s="275">
        <f>ROUND(I202*H202,2)</f>
        <v>0</v>
      </c>
      <c r="K202" s="276"/>
      <c r="L202" s="277"/>
      <c r="M202" s="278" t="s">
        <v>1</v>
      </c>
      <c r="N202" s="279" t="s">
        <v>41</v>
      </c>
      <c r="O202" s="91"/>
      <c r="P202" s="229">
        <f>O202*H202</f>
        <v>0</v>
      </c>
      <c r="Q202" s="229">
        <v>0.001</v>
      </c>
      <c r="R202" s="229">
        <f>Q202*H202</f>
        <v>0.00026000000000000003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190</v>
      </c>
      <c r="AT202" s="231" t="s">
        <v>334</v>
      </c>
      <c r="AU202" s="231" t="s">
        <v>86</v>
      </c>
      <c r="AY202" s="17" t="s">
        <v>140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84</v>
      </c>
      <c r="BK202" s="232">
        <f>ROUND(I202*H202,2)</f>
        <v>0</v>
      </c>
      <c r="BL202" s="17" t="s">
        <v>164</v>
      </c>
      <c r="BM202" s="231" t="s">
        <v>1957</v>
      </c>
    </row>
    <row r="203" s="14" customFormat="1">
      <c r="A203" s="14"/>
      <c r="B203" s="244"/>
      <c r="C203" s="245"/>
      <c r="D203" s="235" t="s">
        <v>149</v>
      </c>
      <c r="E203" s="246" t="s">
        <v>1</v>
      </c>
      <c r="F203" s="247" t="s">
        <v>523</v>
      </c>
      <c r="G203" s="245"/>
      <c r="H203" s="248">
        <v>260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149</v>
      </c>
      <c r="AU203" s="254" t="s">
        <v>86</v>
      </c>
      <c r="AV203" s="14" t="s">
        <v>86</v>
      </c>
      <c r="AW203" s="14" t="s">
        <v>32</v>
      </c>
      <c r="AX203" s="14" t="s">
        <v>84</v>
      </c>
      <c r="AY203" s="254" t="s">
        <v>140</v>
      </c>
    </row>
    <row r="204" s="14" customFormat="1">
      <c r="A204" s="14"/>
      <c r="B204" s="244"/>
      <c r="C204" s="245"/>
      <c r="D204" s="235" t="s">
        <v>149</v>
      </c>
      <c r="E204" s="245"/>
      <c r="F204" s="247" t="s">
        <v>1958</v>
      </c>
      <c r="G204" s="245"/>
      <c r="H204" s="248">
        <v>0.26000000000000001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149</v>
      </c>
      <c r="AU204" s="254" t="s">
        <v>86</v>
      </c>
      <c r="AV204" s="14" t="s">
        <v>86</v>
      </c>
      <c r="AW204" s="14" t="s">
        <v>4</v>
      </c>
      <c r="AX204" s="14" t="s">
        <v>84</v>
      </c>
      <c r="AY204" s="254" t="s">
        <v>140</v>
      </c>
    </row>
    <row r="205" s="2" customFormat="1" ht="44.25" customHeight="1">
      <c r="A205" s="38"/>
      <c r="B205" s="39"/>
      <c r="C205" s="219" t="s">
        <v>425</v>
      </c>
      <c r="D205" s="219" t="s">
        <v>143</v>
      </c>
      <c r="E205" s="220" t="s">
        <v>1959</v>
      </c>
      <c r="F205" s="221" t="s">
        <v>1960</v>
      </c>
      <c r="G205" s="222" t="s">
        <v>471</v>
      </c>
      <c r="H205" s="223">
        <v>27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41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164</v>
      </c>
      <c r="AT205" s="231" t="s">
        <v>143</v>
      </c>
      <c r="AU205" s="231" t="s">
        <v>86</v>
      </c>
      <c r="AY205" s="17" t="s">
        <v>140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84</v>
      </c>
      <c r="BK205" s="232">
        <f>ROUND(I205*H205,2)</f>
        <v>0</v>
      </c>
      <c r="BL205" s="17" t="s">
        <v>164</v>
      </c>
      <c r="BM205" s="231" t="s">
        <v>1961</v>
      </c>
    </row>
    <row r="206" s="13" customFormat="1">
      <c r="A206" s="13"/>
      <c r="B206" s="233"/>
      <c r="C206" s="234"/>
      <c r="D206" s="235" t="s">
        <v>149</v>
      </c>
      <c r="E206" s="236" t="s">
        <v>1</v>
      </c>
      <c r="F206" s="237" t="s">
        <v>1962</v>
      </c>
      <c r="G206" s="234"/>
      <c r="H206" s="236" t="s">
        <v>1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149</v>
      </c>
      <c r="AU206" s="243" t="s">
        <v>86</v>
      </c>
      <c r="AV206" s="13" t="s">
        <v>84</v>
      </c>
      <c r="AW206" s="13" t="s">
        <v>32</v>
      </c>
      <c r="AX206" s="13" t="s">
        <v>76</v>
      </c>
      <c r="AY206" s="243" t="s">
        <v>140</v>
      </c>
    </row>
    <row r="207" s="14" customFormat="1">
      <c r="A207" s="14"/>
      <c r="B207" s="244"/>
      <c r="C207" s="245"/>
      <c r="D207" s="235" t="s">
        <v>149</v>
      </c>
      <c r="E207" s="246" t="s">
        <v>1</v>
      </c>
      <c r="F207" s="247" t="s">
        <v>425</v>
      </c>
      <c r="G207" s="245"/>
      <c r="H207" s="248">
        <v>27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149</v>
      </c>
      <c r="AU207" s="254" t="s">
        <v>86</v>
      </c>
      <c r="AV207" s="14" t="s">
        <v>86</v>
      </c>
      <c r="AW207" s="14" t="s">
        <v>32</v>
      </c>
      <c r="AX207" s="14" t="s">
        <v>84</v>
      </c>
      <c r="AY207" s="254" t="s">
        <v>140</v>
      </c>
    </row>
    <row r="208" s="2" customFormat="1" ht="16.5" customHeight="1">
      <c r="A208" s="38"/>
      <c r="B208" s="39"/>
      <c r="C208" s="269" t="s">
        <v>430</v>
      </c>
      <c r="D208" s="269" t="s">
        <v>334</v>
      </c>
      <c r="E208" s="270" t="s">
        <v>1963</v>
      </c>
      <c r="F208" s="271" t="s">
        <v>1964</v>
      </c>
      <c r="G208" s="272" t="s">
        <v>292</v>
      </c>
      <c r="H208" s="273">
        <v>16.199999999999999</v>
      </c>
      <c r="I208" s="274"/>
      <c r="J208" s="275">
        <f>ROUND(I208*H208,2)</f>
        <v>0</v>
      </c>
      <c r="K208" s="276"/>
      <c r="L208" s="277"/>
      <c r="M208" s="278" t="s">
        <v>1</v>
      </c>
      <c r="N208" s="279" t="s">
        <v>41</v>
      </c>
      <c r="O208" s="91"/>
      <c r="P208" s="229">
        <f>O208*H208</f>
        <v>0</v>
      </c>
      <c r="Q208" s="229">
        <v>0.22</v>
      </c>
      <c r="R208" s="229">
        <f>Q208*H208</f>
        <v>3.5640000000000001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190</v>
      </c>
      <c r="AT208" s="231" t="s">
        <v>334</v>
      </c>
      <c r="AU208" s="231" t="s">
        <v>86</v>
      </c>
      <c r="AY208" s="17" t="s">
        <v>140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84</v>
      </c>
      <c r="BK208" s="232">
        <f>ROUND(I208*H208,2)</f>
        <v>0</v>
      </c>
      <c r="BL208" s="17" t="s">
        <v>164</v>
      </c>
      <c r="BM208" s="231" t="s">
        <v>1965</v>
      </c>
    </row>
    <row r="209" s="14" customFormat="1">
      <c r="A209" s="14"/>
      <c r="B209" s="244"/>
      <c r="C209" s="245"/>
      <c r="D209" s="235" t="s">
        <v>149</v>
      </c>
      <c r="E209" s="246" t="s">
        <v>1</v>
      </c>
      <c r="F209" s="247" t="s">
        <v>1966</v>
      </c>
      <c r="G209" s="245"/>
      <c r="H209" s="248">
        <v>13.5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149</v>
      </c>
      <c r="AU209" s="254" t="s">
        <v>86</v>
      </c>
      <c r="AV209" s="14" t="s">
        <v>86</v>
      </c>
      <c r="AW209" s="14" t="s">
        <v>32</v>
      </c>
      <c r="AX209" s="14" t="s">
        <v>84</v>
      </c>
      <c r="AY209" s="254" t="s">
        <v>140</v>
      </c>
    </row>
    <row r="210" s="14" customFormat="1">
      <c r="A210" s="14"/>
      <c r="B210" s="244"/>
      <c r="C210" s="245"/>
      <c r="D210" s="235" t="s">
        <v>149</v>
      </c>
      <c r="E210" s="245"/>
      <c r="F210" s="247" t="s">
        <v>1967</v>
      </c>
      <c r="G210" s="245"/>
      <c r="H210" s="248">
        <v>16.199999999999999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149</v>
      </c>
      <c r="AU210" s="254" t="s">
        <v>86</v>
      </c>
      <c r="AV210" s="14" t="s">
        <v>86</v>
      </c>
      <c r="AW210" s="14" t="s">
        <v>4</v>
      </c>
      <c r="AX210" s="14" t="s">
        <v>84</v>
      </c>
      <c r="AY210" s="254" t="s">
        <v>140</v>
      </c>
    </row>
    <row r="211" s="2" customFormat="1" ht="44.25" customHeight="1">
      <c r="A211" s="38"/>
      <c r="B211" s="39"/>
      <c r="C211" s="219" t="s">
        <v>435</v>
      </c>
      <c r="D211" s="219" t="s">
        <v>143</v>
      </c>
      <c r="E211" s="220" t="s">
        <v>1968</v>
      </c>
      <c r="F211" s="221" t="s">
        <v>1969</v>
      </c>
      <c r="G211" s="222" t="s">
        <v>471</v>
      </c>
      <c r="H211" s="223">
        <v>27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41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164</v>
      </c>
      <c r="AT211" s="231" t="s">
        <v>143</v>
      </c>
      <c r="AU211" s="231" t="s">
        <v>86</v>
      </c>
      <c r="AY211" s="17" t="s">
        <v>140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84</v>
      </c>
      <c r="BK211" s="232">
        <f>ROUND(I211*H211,2)</f>
        <v>0</v>
      </c>
      <c r="BL211" s="17" t="s">
        <v>164</v>
      </c>
      <c r="BM211" s="231" t="s">
        <v>1970</v>
      </c>
    </row>
    <row r="212" s="14" customFormat="1">
      <c r="A212" s="14"/>
      <c r="B212" s="244"/>
      <c r="C212" s="245"/>
      <c r="D212" s="235" t="s">
        <v>149</v>
      </c>
      <c r="E212" s="246" t="s">
        <v>1</v>
      </c>
      <c r="F212" s="247" t="s">
        <v>425</v>
      </c>
      <c r="G212" s="245"/>
      <c r="H212" s="248">
        <v>27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149</v>
      </c>
      <c r="AU212" s="254" t="s">
        <v>86</v>
      </c>
      <c r="AV212" s="14" t="s">
        <v>86</v>
      </c>
      <c r="AW212" s="14" t="s">
        <v>32</v>
      </c>
      <c r="AX212" s="14" t="s">
        <v>84</v>
      </c>
      <c r="AY212" s="254" t="s">
        <v>140</v>
      </c>
    </row>
    <row r="213" s="2" customFormat="1" ht="21.75" customHeight="1">
      <c r="A213" s="38"/>
      <c r="B213" s="39"/>
      <c r="C213" s="269" t="s">
        <v>439</v>
      </c>
      <c r="D213" s="269" t="s">
        <v>334</v>
      </c>
      <c r="E213" s="270" t="s">
        <v>1971</v>
      </c>
      <c r="F213" s="271" t="s">
        <v>1972</v>
      </c>
      <c r="G213" s="272" t="s">
        <v>471</v>
      </c>
      <c r="H213" s="273">
        <v>8</v>
      </c>
      <c r="I213" s="274"/>
      <c r="J213" s="275">
        <f>ROUND(I213*H213,2)</f>
        <v>0</v>
      </c>
      <c r="K213" s="276"/>
      <c r="L213" s="277"/>
      <c r="M213" s="278" t="s">
        <v>1</v>
      </c>
      <c r="N213" s="279" t="s">
        <v>41</v>
      </c>
      <c r="O213" s="91"/>
      <c r="P213" s="229">
        <f>O213*H213</f>
        <v>0</v>
      </c>
      <c r="Q213" s="229">
        <v>0.040000000000000001</v>
      </c>
      <c r="R213" s="229">
        <f>Q213*H213</f>
        <v>0.32000000000000001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190</v>
      </c>
      <c r="AT213" s="231" t="s">
        <v>334</v>
      </c>
      <c r="AU213" s="231" t="s">
        <v>86</v>
      </c>
      <c r="AY213" s="17" t="s">
        <v>140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84</v>
      </c>
      <c r="BK213" s="232">
        <f>ROUND(I213*H213,2)</f>
        <v>0</v>
      </c>
      <c r="BL213" s="17" t="s">
        <v>164</v>
      </c>
      <c r="BM213" s="231" t="s">
        <v>1973</v>
      </c>
    </row>
    <row r="214" s="14" customFormat="1">
      <c r="A214" s="14"/>
      <c r="B214" s="244"/>
      <c r="C214" s="245"/>
      <c r="D214" s="235" t="s">
        <v>149</v>
      </c>
      <c r="E214" s="246" t="s">
        <v>1</v>
      </c>
      <c r="F214" s="247" t="s">
        <v>190</v>
      </c>
      <c r="G214" s="245"/>
      <c r="H214" s="248">
        <v>8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149</v>
      </c>
      <c r="AU214" s="254" t="s">
        <v>86</v>
      </c>
      <c r="AV214" s="14" t="s">
        <v>86</v>
      </c>
      <c r="AW214" s="14" t="s">
        <v>32</v>
      </c>
      <c r="AX214" s="14" t="s">
        <v>84</v>
      </c>
      <c r="AY214" s="254" t="s">
        <v>140</v>
      </c>
    </row>
    <row r="215" s="2" customFormat="1" ht="16.5" customHeight="1">
      <c r="A215" s="38"/>
      <c r="B215" s="39"/>
      <c r="C215" s="269" t="s">
        <v>443</v>
      </c>
      <c r="D215" s="269" t="s">
        <v>334</v>
      </c>
      <c r="E215" s="270" t="s">
        <v>1974</v>
      </c>
      <c r="F215" s="271" t="s">
        <v>1975</v>
      </c>
      <c r="G215" s="272" t="s">
        <v>471</v>
      </c>
      <c r="H215" s="273">
        <v>4</v>
      </c>
      <c r="I215" s="274"/>
      <c r="J215" s="275">
        <f>ROUND(I215*H215,2)</f>
        <v>0</v>
      </c>
      <c r="K215" s="276"/>
      <c r="L215" s="277"/>
      <c r="M215" s="278" t="s">
        <v>1</v>
      </c>
      <c r="N215" s="279" t="s">
        <v>41</v>
      </c>
      <c r="O215" s="91"/>
      <c r="P215" s="229">
        <f>O215*H215</f>
        <v>0</v>
      </c>
      <c r="Q215" s="229">
        <v>0.040000000000000001</v>
      </c>
      <c r="R215" s="229">
        <f>Q215*H215</f>
        <v>0.16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190</v>
      </c>
      <c r="AT215" s="231" t="s">
        <v>334</v>
      </c>
      <c r="AU215" s="231" t="s">
        <v>86</v>
      </c>
      <c r="AY215" s="17" t="s">
        <v>140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84</v>
      </c>
      <c r="BK215" s="232">
        <f>ROUND(I215*H215,2)</f>
        <v>0</v>
      </c>
      <c r="BL215" s="17" t="s">
        <v>164</v>
      </c>
      <c r="BM215" s="231" t="s">
        <v>1976</v>
      </c>
    </row>
    <row r="216" s="14" customFormat="1">
      <c r="A216" s="14"/>
      <c r="B216" s="244"/>
      <c r="C216" s="245"/>
      <c r="D216" s="235" t="s">
        <v>149</v>
      </c>
      <c r="E216" s="246" t="s">
        <v>1</v>
      </c>
      <c r="F216" s="247" t="s">
        <v>164</v>
      </c>
      <c r="G216" s="245"/>
      <c r="H216" s="248">
        <v>4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149</v>
      </c>
      <c r="AU216" s="254" t="s">
        <v>86</v>
      </c>
      <c r="AV216" s="14" t="s">
        <v>86</v>
      </c>
      <c r="AW216" s="14" t="s">
        <v>32</v>
      </c>
      <c r="AX216" s="14" t="s">
        <v>84</v>
      </c>
      <c r="AY216" s="254" t="s">
        <v>140</v>
      </c>
    </row>
    <row r="217" s="2" customFormat="1" ht="16.5" customHeight="1">
      <c r="A217" s="38"/>
      <c r="B217" s="39"/>
      <c r="C217" s="269" t="s">
        <v>448</v>
      </c>
      <c r="D217" s="269" t="s">
        <v>334</v>
      </c>
      <c r="E217" s="270" t="s">
        <v>1977</v>
      </c>
      <c r="F217" s="271" t="s">
        <v>1978</v>
      </c>
      <c r="G217" s="272" t="s">
        <v>471</v>
      </c>
      <c r="H217" s="273">
        <v>11</v>
      </c>
      <c r="I217" s="274"/>
      <c r="J217" s="275">
        <f>ROUND(I217*H217,2)</f>
        <v>0</v>
      </c>
      <c r="K217" s="276"/>
      <c r="L217" s="277"/>
      <c r="M217" s="278" t="s">
        <v>1</v>
      </c>
      <c r="N217" s="279" t="s">
        <v>41</v>
      </c>
      <c r="O217" s="91"/>
      <c r="P217" s="229">
        <f>O217*H217</f>
        <v>0</v>
      </c>
      <c r="Q217" s="229">
        <v>0.040000000000000001</v>
      </c>
      <c r="R217" s="229">
        <f>Q217*H217</f>
        <v>0.44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190</v>
      </c>
      <c r="AT217" s="231" t="s">
        <v>334</v>
      </c>
      <c r="AU217" s="231" t="s">
        <v>86</v>
      </c>
      <c r="AY217" s="17" t="s">
        <v>140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84</v>
      </c>
      <c r="BK217" s="232">
        <f>ROUND(I217*H217,2)</f>
        <v>0</v>
      </c>
      <c r="BL217" s="17" t="s">
        <v>164</v>
      </c>
      <c r="BM217" s="231" t="s">
        <v>1979</v>
      </c>
    </row>
    <row r="218" s="14" customFormat="1">
      <c r="A218" s="14"/>
      <c r="B218" s="244"/>
      <c r="C218" s="245"/>
      <c r="D218" s="235" t="s">
        <v>149</v>
      </c>
      <c r="E218" s="246" t="s">
        <v>1</v>
      </c>
      <c r="F218" s="247" t="s">
        <v>207</v>
      </c>
      <c r="G218" s="245"/>
      <c r="H218" s="248">
        <v>11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149</v>
      </c>
      <c r="AU218" s="254" t="s">
        <v>86</v>
      </c>
      <c r="AV218" s="14" t="s">
        <v>86</v>
      </c>
      <c r="AW218" s="14" t="s">
        <v>32</v>
      </c>
      <c r="AX218" s="14" t="s">
        <v>84</v>
      </c>
      <c r="AY218" s="254" t="s">
        <v>140</v>
      </c>
    </row>
    <row r="219" s="2" customFormat="1" ht="16.5" customHeight="1">
      <c r="A219" s="38"/>
      <c r="B219" s="39"/>
      <c r="C219" s="269" t="s">
        <v>453</v>
      </c>
      <c r="D219" s="269" t="s">
        <v>334</v>
      </c>
      <c r="E219" s="270" t="s">
        <v>1980</v>
      </c>
      <c r="F219" s="271" t="s">
        <v>1981</v>
      </c>
      <c r="G219" s="272" t="s">
        <v>471</v>
      </c>
      <c r="H219" s="273">
        <v>4</v>
      </c>
      <c r="I219" s="274"/>
      <c r="J219" s="275">
        <f>ROUND(I219*H219,2)</f>
        <v>0</v>
      </c>
      <c r="K219" s="276"/>
      <c r="L219" s="277"/>
      <c r="M219" s="278" t="s">
        <v>1</v>
      </c>
      <c r="N219" s="279" t="s">
        <v>41</v>
      </c>
      <c r="O219" s="91"/>
      <c r="P219" s="229">
        <f>O219*H219</f>
        <v>0</v>
      </c>
      <c r="Q219" s="229">
        <v>0.040000000000000001</v>
      </c>
      <c r="R219" s="229">
        <f>Q219*H219</f>
        <v>0.16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190</v>
      </c>
      <c r="AT219" s="231" t="s">
        <v>334</v>
      </c>
      <c r="AU219" s="231" t="s">
        <v>86</v>
      </c>
      <c r="AY219" s="17" t="s">
        <v>140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84</v>
      </c>
      <c r="BK219" s="232">
        <f>ROUND(I219*H219,2)</f>
        <v>0</v>
      </c>
      <c r="BL219" s="17" t="s">
        <v>164</v>
      </c>
      <c r="BM219" s="231" t="s">
        <v>1982</v>
      </c>
    </row>
    <row r="220" s="14" customFormat="1">
      <c r="A220" s="14"/>
      <c r="B220" s="244"/>
      <c r="C220" s="245"/>
      <c r="D220" s="235" t="s">
        <v>149</v>
      </c>
      <c r="E220" s="246" t="s">
        <v>1</v>
      </c>
      <c r="F220" s="247" t="s">
        <v>164</v>
      </c>
      <c r="G220" s="245"/>
      <c r="H220" s="248">
        <v>4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149</v>
      </c>
      <c r="AU220" s="254" t="s">
        <v>86</v>
      </c>
      <c r="AV220" s="14" t="s">
        <v>86</v>
      </c>
      <c r="AW220" s="14" t="s">
        <v>32</v>
      </c>
      <c r="AX220" s="14" t="s">
        <v>84</v>
      </c>
      <c r="AY220" s="254" t="s">
        <v>140</v>
      </c>
    </row>
    <row r="221" s="2" customFormat="1" ht="21.75" customHeight="1">
      <c r="A221" s="38"/>
      <c r="B221" s="39"/>
      <c r="C221" s="219" t="s">
        <v>458</v>
      </c>
      <c r="D221" s="219" t="s">
        <v>143</v>
      </c>
      <c r="E221" s="220" t="s">
        <v>1983</v>
      </c>
      <c r="F221" s="221" t="s">
        <v>1984</v>
      </c>
      <c r="G221" s="222" t="s">
        <v>471</v>
      </c>
      <c r="H221" s="223">
        <v>27</v>
      </c>
      <c r="I221" s="224"/>
      <c r="J221" s="225">
        <f>ROUND(I221*H221,2)</f>
        <v>0</v>
      </c>
      <c r="K221" s="226"/>
      <c r="L221" s="44"/>
      <c r="M221" s="227" t="s">
        <v>1</v>
      </c>
      <c r="N221" s="228" t="s">
        <v>41</v>
      </c>
      <c r="O221" s="91"/>
      <c r="P221" s="229">
        <f>O221*H221</f>
        <v>0</v>
      </c>
      <c r="Q221" s="229">
        <v>5.0000000000000002E-05</v>
      </c>
      <c r="R221" s="229">
        <f>Q221*H221</f>
        <v>0.0013500000000000001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164</v>
      </c>
      <c r="AT221" s="231" t="s">
        <v>143</v>
      </c>
      <c r="AU221" s="231" t="s">
        <v>86</v>
      </c>
      <c r="AY221" s="17" t="s">
        <v>140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84</v>
      </c>
      <c r="BK221" s="232">
        <f>ROUND(I221*H221,2)</f>
        <v>0</v>
      </c>
      <c r="BL221" s="17" t="s">
        <v>164</v>
      </c>
      <c r="BM221" s="231" t="s">
        <v>1985</v>
      </c>
    </row>
    <row r="222" s="14" customFormat="1">
      <c r="A222" s="14"/>
      <c r="B222" s="244"/>
      <c r="C222" s="245"/>
      <c r="D222" s="235" t="s">
        <v>149</v>
      </c>
      <c r="E222" s="246" t="s">
        <v>1</v>
      </c>
      <c r="F222" s="247" t="s">
        <v>425</v>
      </c>
      <c r="G222" s="245"/>
      <c r="H222" s="248">
        <v>27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149</v>
      </c>
      <c r="AU222" s="254" t="s">
        <v>86</v>
      </c>
      <c r="AV222" s="14" t="s">
        <v>86</v>
      </c>
      <c r="AW222" s="14" t="s">
        <v>32</v>
      </c>
      <c r="AX222" s="14" t="s">
        <v>84</v>
      </c>
      <c r="AY222" s="254" t="s">
        <v>140</v>
      </c>
    </row>
    <row r="223" s="2" customFormat="1" ht="21.75" customHeight="1">
      <c r="A223" s="38"/>
      <c r="B223" s="39"/>
      <c r="C223" s="269" t="s">
        <v>434</v>
      </c>
      <c r="D223" s="269" t="s">
        <v>334</v>
      </c>
      <c r="E223" s="270" t="s">
        <v>1986</v>
      </c>
      <c r="F223" s="271" t="s">
        <v>1987</v>
      </c>
      <c r="G223" s="272" t="s">
        <v>471</v>
      </c>
      <c r="H223" s="273">
        <v>81</v>
      </c>
      <c r="I223" s="274"/>
      <c r="J223" s="275">
        <f>ROUND(I223*H223,2)</f>
        <v>0</v>
      </c>
      <c r="K223" s="276"/>
      <c r="L223" s="277"/>
      <c r="M223" s="278" t="s">
        <v>1</v>
      </c>
      <c r="N223" s="279" t="s">
        <v>41</v>
      </c>
      <c r="O223" s="91"/>
      <c r="P223" s="229">
        <f>O223*H223</f>
        <v>0</v>
      </c>
      <c r="Q223" s="229">
        <v>0.0070899999999999999</v>
      </c>
      <c r="R223" s="229">
        <f>Q223*H223</f>
        <v>0.57428999999999997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190</v>
      </c>
      <c r="AT223" s="231" t="s">
        <v>334</v>
      </c>
      <c r="AU223" s="231" t="s">
        <v>86</v>
      </c>
      <c r="AY223" s="17" t="s">
        <v>140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84</v>
      </c>
      <c r="BK223" s="232">
        <f>ROUND(I223*H223,2)</f>
        <v>0</v>
      </c>
      <c r="BL223" s="17" t="s">
        <v>164</v>
      </c>
      <c r="BM223" s="231" t="s">
        <v>1988</v>
      </c>
    </row>
    <row r="224" s="14" customFormat="1">
      <c r="A224" s="14"/>
      <c r="B224" s="244"/>
      <c r="C224" s="245"/>
      <c r="D224" s="235" t="s">
        <v>149</v>
      </c>
      <c r="E224" s="246" t="s">
        <v>1</v>
      </c>
      <c r="F224" s="247" t="s">
        <v>1989</v>
      </c>
      <c r="G224" s="245"/>
      <c r="H224" s="248">
        <v>81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149</v>
      </c>
      <c r="AU224" s="254" t="s">
        <v>86</v>
      </c>
      <c r="AV224" s="14" t="s">
        <v>86</v>
      </c>
      <c r="AW224" s="14" t="s">
        <v>32</v>
      </c>
      <c r="AX224" s="14" t="s">
        <v>84</v>
      </c>
      <c r="AY224" s="254" t="s">
        <v>140</v>
      </c>
    </row>
    <row r="225" s="2" customFormat="1" ht="16.5" customHeight="1">
      <c r="A225" s="38"/>
      <c r="B225" s="39"/>
      <c r="C225" s="269" t="s">
        <v>468</v>
      </c>
      <c r="D225" s="269" t="s">
        <v>334</v>
      </c>
      <c r="E225" s="270" t="s">
        <v>1990</v>
      </c>
      <c r="F225" s="271" t="s">
        <v>1991</v>
      </c>
      <c r="G225" s="272" t="s">
        <v>471</v>
      </c>
      <c r="H225" s="273">
        <v>81</v>
      </c>
      <c r="I225" s="274"/>
      <c r="J225" s="275">
        <f>ROUND(I225*H225,2)</f>
        <v>0</v>
      </c>
      <c r="K225" s="276"/>
      <c r="L225" s="277"/>
      <c r="M225" s="278" t="s">
        <v>1</v>
      </c>
      <c r="N225" s="279" t="s">
        <v>41</v>
      </c>
      <c r="O225" s="91"/>
      <c r="P225" s="229">
        <f>O225*H225</f>
        <v>0</v>
      </c>
      <c r="Q225" s="229">
        <v>0.0035400000000000002</v>
      </c>
      <c r="R225" s="229">
        <f>Q225*H225</f>
        <v>0.28673999999999999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190</v>
      </c>
      <c r="AT225" s="231" t="s">
        <v>334</v>
      </c>
      <c r="AU225" s="231" t="s">
        <v>86</v>
      </c>
      <c r="AY225" s="17" t="s">
        <v>140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84</v>
      </c>
      <c r="BK225" s="232">
        <f>ROUND(I225*H225,2)</f>
        <v>0</v>
      </c>
      <c r="BL225" s="17" t="s">
        <v>164</v>
      </c>
      <c r="BM225" s="231" t="s">
        <v>1992</v>
      </c>
    </row>
    <row r="226" s="14" customFormat="1">
      <c r="A226" s="14"/>
      <c r="B226" s="244"/>
      <c r="C226" s="245"/>
      <c r="D226" s="235" t="s">
        <v>149</v>
      </c>
      <c r="E226" s="246" t="s">
        <v>1</v>
      </c>
      <c r="F226" s="247" t="s">
        <v>1989</v>
      </c>
      <c r="G226" s="245"/>
      <c r="H226" s="248">
        <v>81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149</v>
      </c>
      <c r="AU226" s="254" t="s">
        <v>86</v>
      </c>
      <c r="AV226" s="14" t="s">
        <v>86</v>
      </c>
      <c r="AW226" s="14" t="s">
        <v>32</v>
      </c>
      <c r="AX226" s="14" t="s">
        <v>84</v>
      </c>
      <c r="AY226" s="254" t="s">
        <v>140</v>
      </c>
    </row>
    <row r="227" s="2" customFormat="1" ht="16.5" customHeight="1">
      <c r="A227" s="38"/>
      <c r="B227" s="39"/>
      <c r="C227" s="269" t="s">
        <v>474</v>
      </c>
      <c r="D227" s="269" t="s">
        <v>334</v>
      </c>
      <c r="E227" s="270" t="s">
        <v>1993</v>
      </c>
      <c r="F227" s="271" t="s">
        <v>1994</v>
      </c>
      <c r="G227" s="272" t="s">
        <v>413</v>
      </c>
      <c r="H227" s="273">
        <v>32.399999999999999</v>
      </c>
      <c r="I227" s="274"/>
      <c r="J227" s="275">
        <f>ROUND(I227*H227,2)</f>
        <v>0</v>
      </c>
      <c r="K227" s="276"/>
      <c r="L227" s="277"/>
      <c r="M227" s="278" t="s">
        <v>1</v>
      </c>
      <c r="N227" s="279" t="s">
        <v>41</v>
      </c>
      <c r="O227" s="91"/>
      <c r="P227" s="229">
        <f>O227*H227</f>
        <v>0</v>
      </c>
      <c r="Q227" s="229">
        <v>0.0038</v>
      </c>
      <c r="R227" s="229">
        <f>Q227*H227</f>
        <v>0.12311999999999999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190</v>
      </c>
      <c r="AT227" s="231" t="s">
        <v>334</v>
      </c>
      <c r="AU227" s="231" t="s">
        <v>86</v>
      </c>
      <c r="AY227" s="17" t="s">
        <v>140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84</v>
      </c>
      <c r="BK227" s="232">
        <f>ROUND(I227*H227,2)</f>
        <v>0</v>
      </c>
      <c r="BL227" s="17" t="s">
        <v>164</v>
      </c>
      <c r="BM227" s="231" t="s">
        <v>1995</v>
      </c>
    </row>
    <row r="228" s="14" customFormat="1">
      <c r="A228" s="14"/>
      <c r="B228" s="244"/>
      <c r="C228" s="245"/>
      <c r="D228" s="235" t="s">
        <v>149</v>
      </c>
      <c r="E228" s="246" t="s">
        <v>1</v>
      </c>
      <c r="F228" s="247" t="s">
        <v>1996</v>
      </c>
      <c r="G228" s="245"/>
      <c r="H228" s="248">
        <v>27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149</v>
      </c>
      <c r="AU228" s="254" t="s">
        <v>86</v>
      </c>
      <c r="AV228" s="14" t="s">
        <v>86</v>
      </c>
      <c r="AW228" s="14" t="s">
        <v>32</v>
      </c>
      <c r="AX228" s="14" t="s">
        <v>84</v>
      </c>
      <c r="AY228" s="254" t="s">
        <v>140</v>
      </c>
    </row>
    <row r="229" s="14" customFormat="1">
      <c r="A229" s="14"/>
      <c r="B229" s="244"/>
      <c r="C229" s="245"/>
      <c r="D229" s="235" t="s">
        <v>149</v>
      </c>
      <c r="E229" s="245"/>
      <c r="F229" s="247" t="s">
        <v>1997</v>
      </c>
      <c r="G229" s="245"/>
      <c r="H229" s="248">
        <v>32.399999999999999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149</v>
      </c>
      <c r="AU229" s="254" t="s">
        <v>86</v>
      </c>
      <c r="AV229" s="14" t="s">
        <v>86</v>
      </c>
      <c r="AW229" s="14" t="s">
        <v>4</v>
      </c>
      <c r="AX229" s="14" t="s">
        <v>84</v>
      </c>
      <c r="AY229" s="254" t="s">
        <v>140</v>
      </c>
    </row>
    <row r="230" s="2" customFormat="1" ht="16.5" customHeight="1">
      <c r="A230" s="38"/>
      <c r="B230" s="39"/>
      <c r="C230" s="219" t="s">
        <v>478</v>
      </c>
      <c r="D230" s="219" t="s">
        <v>143</v>
      </c>
      <c r="E230" s="220" t="s">
        <v>1998</v>
      </c>
      <c r="F230" s="221" t="s">
        <v>1999</v>
      </c>
      <c r="G230" s="222" t="s">
        <v>1486</v>
      </c>
      <c r="H230" s="223">
        <v>40.5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41</v>
      </c>
      <c r="O230" s="91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164</v>
      </c>
      <c r="AT230" s="231" t="s">
        <v>143</v>
      </c>
      <c r="AU230" s="231" t="s">
        <v>86</v>
      </c>
      <c r="AY230" s="17" t="s">
        <v>140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84</v>
      </c>
      <c r="BK230" s="232">
        <f>ROUND(I230*H230,2)</f>
        <v>0</v>
      </c>
      <c r="BL230" s="17" t="s">
        <v>164</v>
      </c>
      <c r="BM230" s="231" t="s">
        <v>2000</v>
      </c>
    </row>
    <row r="231" s="13" customFormat="1">
      <c r="A231" s="13"/>
      <c r="B231" s="233"/>
      <c r="C231" s="234"/>
      <c r="D231" s="235" t="s">
        <v>149</v>
      </c>
      <c r="E231" s="236" t="s">
        <v>1</v>
      </c>
      <c r="F231" s="237" t="s">
        <v>2001</v>
      </c>
      <c r="G231" s="234"/>
      <c r="H231" s="236" t="s">
        <v>1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149</v>
      </c>
      <c r="AU231" s="243" t="s">
        <v>86</v>
      </c>
      <c r="AV231" s="13" t="s">
        <v>84</v>
      </c>
      <c r="AW231" s="13" t="s">
        <v>32</v>
      </c>
      <c r="AX231" s="13" t="s">
        <v>76</v>
      </c>
      <c r="AY231" s="243" t="s">
        <v>140</v>
      </c>
    </row>
    <row r="232" s="14" customFormat="1">
      <c r="A232" s="14"/>
      <c r="B232" s="244"/>
      <c r="C232" s="245"/>
      <c r="D232" s="235" t="s">
        <v>149</v>
      </c>
      <c r="E232" s="246" t="s">
        <v>1</v>
      </c>
      <c r="F232" s="247" t="s">
        <v>2002</v>
      </c>
      <c r="G232" s="245"/>
      <c r="H232" s="248">
        <v>40.5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149</v>
      </c>
      <c r="AU232" s="254" t="s">
        <v>86</v>
      </c>
      <c r="AV232" s="14" t="s">
        <v>86</v>
      </c>
      <c r="AW232" s="14" t="s">
        <v>32</v>
      </c>
      <c r="AX232" s="14" t="s">
        <v>84</v>
      </c>
      <c r="AY232" s="254" t="s">
        <v>140</v>
      </c>
    </row>
    <row r="233" s="2" customFormat="1" ht="37.8" customHeight="1">
      <c r="A233" s="38"/>
      <c r="B233" s="39"/>
      <c r="C233" s="219" t="s">
        <v>484</v>
      </c>
      <c r="D233" s="219" t="s">
        <v>143</v>
      </c>
      <c r="E233" s="220" t="s">
        <v>2003</v>
      </c>
      <c r="F233" s="221" t="s">
        <v>2004</v>
      </c>
      <c r="G233" s="222" t="s">
        <v>352</v>
      </c>
      <c r="H233" s="223">
        <v>27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41</v>
      </c>
      <c r="O233" s="91"/>
      <c r="P233" s="229">
        <f>O233*H233</f>
        <v>0</v>
      </c>
      <c r="Q233" s="229">
        <v>0.00036000000000000002</v>
      </c>
      <c r="R233" s="229">
        <f>Q233*H233</f>
        <v>0.0097200000000000012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164</v>
      </c>
      <c r="AT233" s="231" t="s">
        <v>143</v>
      </c>
      <c r="AU233" s="231" t="s">
        <v>86</v>
      </c>
      <c r="AY233" s="17" t="s">
        <v>140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84</v>
      </c>
      <c r="BK233" s="232">
        <f>ROUND(I233*H233,2)</f>
        <v>0</v>
      </c>
      <c r="BL233" s="17" t="s">
        <v>164</v>
      </c>
      <c r="BM233" s="231" t="s">
        <v>2005</v>
      </c>
    </row>
    <row r="234" s="13" customFormat="1">
      <c r="A234" s="13"/>
      <c r="B234" s="233"/>
      <c r="C234" s="234"/>
      <c r="D234" s="235" t="s">
        <v>149</v>
      </c>
      <c r="E234" s="236" t="s">
        <v>1</v>
      </c>
      <c r="F234" s="237" t="s">
        <v>2006</v>
      </c>
      <c r="G234" s="234"/>
      <c r="H234" s="236" t="s">
        <v>1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149</v>
      </c>
      <c r="AU234" s="243" t="s">
        <v>86</v>
      </c>
      <c r="AV234" s="13" t="s">
        <v>84</v>
      </c>
      <c r="AW234" s="13" t="s">
        <v>32</v>
      </c>
      <c r="AX234" s="13" t="s">
        <v>76</v>
      </c>
      <c r="AY234" s="243" t="s">
        <v>140</v>
      </c>
    </row>
    <row r="235" s="14" customFormat="1">
      <c r="A235" s="14"/>
      <c r="B235" s="244"/>
      <c r="C235" s="245"/>
      <c r="D235" s="235" t="s">
        <v>149</v>
      </c>
      <c r="E235" s="246" t="s">
        <v>1</v>
      </c>
      <c r="F235" s="247" t="s">
        <v>1996</v>
      </c>
      <c r="G235" s="245"/>
      <c r="H235" s="248">
        <v>27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149</v>
      </c>
      <c r="AU235" s="254" t="s">
        <v>86</v>
      </c>
      <c r="AV235" s="14" t="s">
        <v>86</v>
      </c>
      <c r="AW235" s="14" t="s">
        <v>32</v>
      </c>
      <c r="AX235" s="14" t="s">
        <v>84</v>
      </c>
      <c r="AY235" s="254" t="s">
        <v>140</v>
      </c>
    </row>
    <row r="236" s="2" customFormat="1" ht="24.15" customHeight="1">
      <c r="A236" s="38"/>
      <c r="B236" s="39"/>
      <c r="C236" s="219" t="s">
        <v>174</v>
      </c>
      <c r="D236" s="219" t="s">
        <v>143</v>
      </c>
      <c r="E236" s="220" t="s">
        <v>2007</v>
      </c>
      <c r="F236" s="221" t="s">
        <v>2008</v>
      </c>
      <c r="G236" s="222" t="s">
        <v>352</v>
      </c>
      <c r="H236" s="223">
        <v>27</v>
      </c>
      <c r="I236" s="224"/>
      <c r="J236" s="225">
        <f>ROUND(I236*H236,2)</f>
        <v>0</v>
      </c>
      <c r="K236" s="226"/>
      <c r="L236" s="44"/>
      <c r="M236" s="227" t="s">
        <v>1</v>
      </c>
      <c r="N236" s="228" t="s">
        <v>41</v>
      </c>
      <c r="O236" s="91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164</v>
      </c>
      <c r="AT236" s="231" t="s">
        <v>143</v>
      </c>
      <c r="AU236" s="231" t="s">
        <v>86</v>
      </c>
      <c r="AY236" s="17" t="s">
        <v>140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84</v>
      </c>
      <c r="BK236" s="232">
        <f>ROUND(I236*H236,2)</f>
        <v>0</v>
      </c>
      <c r="BL236" s="17" t="s">
        <v>164</v>
      </c>
      <c r="BM236" s="231" t="s">
        <v>2009</v>
      </c>
    </row>
    <row r="237" s="13" customFormat="1">
      <c r="A237" s="13"/>
      <c r="B237" s="233"/>
      <c r="C237" s="234"/>
      <c r="D237" s="235" t="s">
        <v>149</v>
      </c>
      <c r="E237" s="236" t="s">
        <v>1</v>
      </c>
      <c r="F237" s="237" t="s">
        <v>2010</v>
      </c>
      <c r="G237" s="234"/>
      <c r="H237" s="236" t="s">
        <v>1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149</v>
      </c>
      <c r="AU237" s="243" t="s">
        <v>86</v>
      </c>
      <c r="AV237" s="13" t="s">
        <v>84</v>
      </c>
      <c r="AW237" s="13" t="s">
        <v>32</v>
      </c>
      <c r="AX237" s="13" t="s">
        <v>76</v>
      </c>
      <c r="AY237" s="243" t="s">
        <v>140</v>
      </c>
    </row>
    <row r="238" s="14" customFormat="1">
      <c r="A238" s="14"/>
      <c r="B238" s="244"/>
      <c r="C238" s="245"/>
      <c r="D238" s="235" t="s">
        <v>149</v>
      </c>
      <c r="E238" s="246" t="s">
        <v>1</v>
      </c>
      <c r="F238" s="247" t="s">
        <v>1996</v>
      </c>
      <c r="G238" s="245"/>
      <c r="H238" s="248">
        <v>27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149</v>
      </c>
      <c r="AU238" s="254" t="s">
        <v>86</v>
      </c>
      <c r="AV238" s="14" t="s">
        <v>86</v>
      </c>
      <c r="AW238" s="14" t="s">
        <v>32</v>
      </c>
      <c r="AX238" s="14" t="s">
        <v>84</v>
      </c>
      <c r="AY238" s="254" t="s">
        <v>140</v>
      </c>
    </row>
    <row r="239" s="2" customFormat="1" ht="16.5" customHeight="1">
      <c r="A239" s="38"/>
      <c r="B239" s="39"/>
      <c r="C239" s="269" t="s">
        <v>494</v>
      </c>
      <c r="D239" s="269" t="s">
        <v>334</v>
      </c>
      <c r="E239" s="270" t="s">
        <v>2011</v>
      </c>
      <c r="F239" s="271" t="s">
        <v>2012</v>
      </c>
      <c r="G239" s="272" t="s">
        <v>292</v>
      </c>
      <c r="H239" s="273">
        <v>2.7810000000000001</v>
      </c>
      <c r="I239" s="274"/>
      <c r="J239" s="275">
        <f>ROUND(I239*H239,2)</f>
        <v>0</v>
      </c>
      <c r="K239" s="276"/>
      <c r="L239" s="277"/>
      <c r="M239" s="278" t="s">
        <v>1</v>
      </c>
      <c r="N239" s="279" t="s">
        <v>41</v>
      </c>
      <c r="O239" s="91"/>
      <c r="P239" s="229">
        <f>O239*H239</f>
        <v>0</v>
      </c>
      <c r="Q239" s="229">
        <v>0.20000000000000001</v>
      </c>
      <c r="R239" s="229">
        <f>Q239*H239</f>
        <v>0.55620000000000003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190</v>
      </c>
      <c r="AT239" s="231" t="s">
        <v>334</v>
      </c>
      <c r="AU239" s="231" t="s">
        <v>86</v>
      </c>
      <c r="AY239" s="17" t="s">
        <v>140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84</v>
      </c>
      <c r="BK239" s="232">
        <f>ROUND(I239*H239,2)</f>
        <v>0</v>
      </c>
      <c r="BL239" s="17" t="s">
        <v>164</v>
      </c>
      <c r="BM239" s="231" t="s">
        <v>2013</v>
      </c>
    </row>
    <row r="240" s="14" customFormat="1">
      <c r="A240" s="14"/>
      <c r="B240" s="244"/>
      <c r="C240" s="245"/>
      <c r="D240" s="235" t="s">
        <v>149</v>
      </c>
      <c r="E240" s="245"/>
      <c r="F240" s="247" t="s">
        <v>2014</v>
      </c>
      <c r="G240" s="245"/>
      <c r="H240" s="248">
        <v>2.7810000000000001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149</v>
      </c>
      <c r="AU240" s="254" t="s">
        <v>86</v>
      </c>
      <c r="AV240" s="14" t="s">
        <v>86</v>
      </c>
      <c r="AW240" s="14" t="s">
        <v>4</v>
      </c>
      <c r="AX240" s="14" t="s">
        <v>84</v>
      </c>
      <c r="AY240" s="254" t="s">
        <v>140</v>
      </c>
    </row>
    <row r="241" s="2" customFormat="1" ht="33" customHeight="1">
      <c r="A241" s="38"/>
      <c r="B241" s="39"/>
      <c r="C241" s="219" t="s">
        <v>499</v>
      </c>
      <c r="D241" s="219" t="s">
        <v>143</v>
      </c>
      <c r="E241" s="220" t="s">
        <v>2015</v>
      </c>
      <c r="F241" s="221" t="s">
        <v>2016</v>
      </c>
      <c r="G241" s="222" t="s">
        <v>352</v>
      </c>
      <c r="H241" s="223">
        <v>287</v>
      </c>
      <c r="I241" s="224"/>
      <c r="J241" s="225">
        <f>ROUND(I241*H241,2)</f>
        <v>0</v>
      </c>
      <c r="K241" s="226"/>
      <c r="L241" s="44"/>
      <c r="M241" s="227" t="s">
        <v>1</v>
      </c>
      <c r="N241" s="228" t="s">
        <v>41</v>
      </c>
      <c r="O241" s="91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164</v>
      </c>
      <c r="AT241" s="231" t="s">
        <v>143</v>
      </c>
      <c r="AU241" s="231" t="s">
        <v>86</v>
      </c>
      <c r="AY241" s="17" t="s">
        <v>140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84</v>
      </c>
      <c r="BK241" s="232">
        <f>ROUND(I241*H241,2)</f>
        <v>0</v>
      </c>
      <c r="BL241" s="17" t="s">
        <v>164</v>
      </c>
      <c r="BM241" s="231" t="s">
        <v>2017</v>
      </c>
    </row>
    <row r="242" s="13" customFormat="1">
      <c r="A242" s="13"/>
      <c r="B242" s="233"/>
      <c r="C242" s="234"/>
      <c r="D242" s="235" t="s">
        <v>149</v>
      </c>
      <c r="E242" s="236" t="s">
        <v>1</v>
      </c>
      <c r="F242" s="237" t="s">
        <v>2018</v>
      </c>
      <c r="G242" s="234"/>
      <c r="H242" s="236" t="s">
        <v>1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149</v>
      </c>
      <c r="AU242" s="243" t="s">
        <v>86</v>
      </c>
      <c r="AV242" s="13" t="s">
        <v>84</v>
      </c>
      <c r="AW242" s="13" t="s">
        <v>32</v>
      </c>
      <c r="AX242" s="13" t="s">
        <v>76</v>
      </c>
      <c r="AY242" s="243" t="s">
        <v>140</v>
      </c>
    </row>
    <row r="243" s="14" customFormat="1">
      <c r="A243" s="14"/>
      <c r="B243" s="244"/>
      <c r="C243" s="245"/>
      <c r="D243" s="235" t="s">
        <v>149</v>
      </c>
      <c r="E243" s="246" t="s">
        <v>1</v>
      </c>
      <c r="F243" s="247" t="s">
        <v>523</v>
      </c>
      <c r="G243" s="245"/>
      <c r="H243" s="248">
        <v>260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149</v>
      </c>
      <c r="AU243" s="254" t="s">
        <v>86</v>
      </c>
      <c r="AV243" s="14" t="s">
        <v>86</v>
      </c>
      <c r="AW243" s="14" t="s">
        <v>32</v>
      </c>
      <c r="AX243" s="14" t="s">
        <v>76</v>
      </c>
      <c r="AY243" s="254" t="s">
        <v>140</v>
      </c>
    </row>
    <row r="244" s="13" customFormat="1">
      <c r="A244" s="13"/>
      <c r="B244" s="233"/>
      <c r="C244" s="234"/>
      <c r="D244" s="235" t="s">
        <v>149</v>
      </c>
      <c r="E244" s="236" t="s">
        <v>1</v>
      </c>
      <c r="F244" s="237" t="s">
        <v>1962</v>
      </c>
      <c r="G244" s="234"/>
      <c r="H244" s="236" t="s">
        <v>1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149</v>
      </c>
      <c r="AU244" s="243" t="s">
        <v>86</v>
      </c>
      <c r="AV244" s="13" t="s">
        <v>84</v>
      </c>
      <c r="AW244" s="13" t="s">
        <v>32</v>
      </c>
      <c r="AX244" s="13" t="s">
        <v>76</v>
      </c>
      <c r="AY244" s="243" t="s">
        <v>140</v>
      </c>
    </row>
    <row r="245" s="14" customFormat="1">
      <c r="A245" s="14"/>
      <c r="B245" s="244"/>
      <c r="C245" s="245"/>
      <c r="D245" s="235" t="s">
        <v>149</v>
      </c>
      <c r="E245" s="246" t="s">
        <v>1</v>
      </c>
      <c r="F245" s="247" t="s">
        <v>1996</v>
      </c>
      <c r="G245" s="245"/>
      <c r="H245" s="248">
        <v>27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149</v>
      </c>
      <c r="AU245" s="254" t="s">
        <v>86</v>
      </c>
      <c r="AV245" s="14" t="s">
        <v>86</v>
      </c>
      <c r="AW245" s="14" t="s">
        <v>32</v>
      </c>
      <c r="AX245" s="14" t="s">
        <v>76</v>
      </c>
      <c r="AY245" s="254" t="s">
        <v>140</v>
      </c>
    </row>
    <row r="246" s="15" customFormat="1">
      <c r="A246" s="15"/>
      <c r="B246" s="258"/>
      <c r="C246" s="259"/>
      <c r="D246" s="235" t="s">
        <v>149</v>
      </c>
      <c r="E246" s="260" t="s">
        <v>1</v>
      </c>
      <c r="F246" s="261" t="s">
        <v>301</v>
      </c>
      <c r="G246" s="259"/>
      <c r="H246" s="262">
        <v>287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8" t="s">
        <v>149</v>
      </c>
      <c r="AU246" s="268" t="s">
        <v>86</v>
      </c>
      <c r="AV246" s="15" t="s">
        <v>164</v>
      </c>
      <c r="AW246" s="15" t="s">
        <v>32</v>
      </c>
      <c r="AX246" s="15" t="s">
        <v>84</v>
      </c>
      <c r="AY246" s="268" t="s">
        <v>140</v>
      </c>
    </row>
    <row r="247" s="2" customFormat="1" ht="16.5" customHeight="1">
      <c r="A247" s="38"/>
      <c r="B247" s="39"/>
      <c r="C247" s="269" t="s">
        <v>504</v>
      </c>
      <c r="D247" s="269" t="s">
        <v>334</v>
      </c>
      <c r="E247" s="270" t="s">
        <v>2019</v>
      </c>
      <c r="F247" s="271" t="s">
        <v>2020</v>
      </c>
      <c r="G247" s="272" t="s">
        <v>352</v>
      </c>
      <c r="H247" s="273">
        <v>330.05000000000001</v>
      </c>
      <c r="I247" s="274"/>
      <c r="J247" s="275">
        <f>ROUND(I247*H247,2)</f>
        <v>0</v>
      </c>
      <c r="K247" s="276"/>
      <c r="L247" s="277"/>
      <c r="M247" s="278" t="s">
        <v>1</v>
      </c>
      <c r="N247" s="279" t="s">
        <v>41</v>
      </c>
      <c r="O247" s="91"/>
      <c r="P247" s="229">
        <f>O247*H247</f>
        <v>0</v>
      </c>
      <c r="Q247" s="229">
        <v>8.0000000000000007E-05</v>
      </c>
      <c r="R247" s="229">
        <f>Q247*H247</f>
        <v>0.026404000000000004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190</v>
      </c>
      <c r="AT247" s="231" t="s">
        <v>334</v>
      </c>
      <c r="AU247" s="231" t="s">
        <v>86</v>
      </c>
      <c r="AY247" s="17" t="s">
        <v>140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84</v>
      </c>
      <c r="BK247" s="232">
        <f>ROUND(I247*H247,2)</f>
        <v>0</v>
      </c>
      <c r="BL247" s="17" t="s">
        <v>164</v>
      </c>
      <c r="BM247" s="231" t="s">
        <v>2021</v>
      </c>
    </row>
    <row r="248" s="14" customFormat="1">
      <c r="A248" s="14"/>
      <c r="B248" s="244"/>
      <c r="C248" s="245"/>
      <c r="D248" s="235" t="s">
        <v>149</v>
      </c>
      <c r="E248" s="246" t="s">
        <v>1</v>
      </c>
      <c r="F248" s="247" t="s">
        <v>2022</v>
      </c>
      <c r="G248" s="245"/>
      <c r="H248" s="248">
        <v>287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149</v>
      </c>
      <c r="AU248" s="254" t="s">
        <v>86</v>
      </c>
      <c r="AV248" s="14" t="s">
        <v>86</v>
      </c>
      <c r="AW248" s="14" t="s">
        <v>32</v>
      </c>
      <c r="AX248" s="14" t="s">
        <v>84</v>
      </c>
      <c r="AY248" s="254" t="s">
        <v>140</v>
      </c>
    </row>
    <row r="249" s="14" customFormat="1">
      <c r="A249" s="14"/>
      <c r="B249" s="244"/>
      <c r="C249" s="245"/>
      <c r="D249" s="235" t="s">
        <v>149</v>
      </c>
      <c r="E249" s="245"/>
      <c r="F249" s="247" t="s">
        <v>2023</v>
      </c>
      <c r="G249" s="245"/>
      <c r="H249" s="248">
        <v>330.05000000000001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149</v>
      </c>
      <c r="AU249" s="254" t="s">
        <v>86</v>
      </c>
      <c r="AV249" s="14" t="s">
        <v>86</v>
      </c>
      <c r="AW249" s="14" t="s">
        <v>4</v>
      </c>
      <c r="AX249" s="14" t="s">
        <v>84</v>
      </c>
      <c r="AY249" s="254" t="s">
        <v>140</v>
      </c>
    </row>
    <row r="250" s="2" customFormat="1" ht="21.75" customHeight="1">
      <c r="A250" s="38"/>
      <c r="B250" s="39"/>
      <c r="C250" s="219" t="s">
        <v>515</v>
      </c>
      <c r="D250" s="219" t="s">
        <v>143</v>
      </c>
      <c r="E250" s="220" t="s">
        <v>2024</v>
      </c>
      <c r="F250" s="221" t="s">
        <v>2025</v>
      </c>
      <c r="G250" s="222" t="s">
        <v>292</v>
      </c>
      <c r="H250" s="223">
        <v>105.09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41</v>
      </c>
      <c r="O250" s="91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164</v>
      </c>
      <c r="AT250" s="231" t="s">
        <v>143</v>
      </c>
      <c r="AU250" s="231" t="s">
        <v>86</v>
      </c>
      <c r="AY250" s="17" t="s">
        <v>140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84</v>
      </c>
      <c r="BK250" s="232">
        <f>ROUND(I250*H250,2)</f>
        <v>0</v>
      </c>
      <c r="BL250" s="17" t="s">
        <v>164</v>
      </c>
      <c r="BM250" s="231" t="s">
        <v>2026</v>
      </c>
    </row>
    <row r="251" s="13" customFormat="1">
      <c r="A251" s="13"/>
      <c r="B251" s="233"/>
      <c r="C251" s="234"/>
      <c r="D251" s="235" t="s">
        <v>149</v>
      </c>
      <c r="E251" s="236" t="s">
        <v>1</v>
      </c>
      <c r="F251" s="237" t="s">
        <v>1910</v>
      </c>
      <c r="G251" s="234"/>
      <c r="H251" s="236" t="s">
        <v>1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149</v>
      </c>
      <c r="AU251" s="243" t="s">
        <v>86</v>
      </c>
      <c r="AV251" s="13" t="s">
        <v>84</v>
      </c>
      <c r="AW251" s="13" t="s">
        <v>32</v>
      </c>
      <c r="AX251" s="13" t="s">
        <v>76</v>
      </c>
      <c r="AY251" s="243" t="s">
        <v>140</v>
      </c>
    </row>
    <row r="252" s="13" customFormat="1">
      <c r="A252" s="13"/>
      <c r="B252" s="233"/>
      <c r="C252" s="234"/>
      <c r="D252" s="235" t="s">
        <v>149</v>
      </c>
      <c r="E252" s="236" t="s">
        <v>1</v>
      </c>
      <c r="F252" s="237" t="s">
        <v>2027</v>
      </c>
      <c r="G252" s="234"/>
      <c r="H252" s="236" t="s">
        <v>1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149</v>
      </c>
      <c r="AU252" s="243" t="s">
        <v>86</v>
      </c>
      <c r="AV252" s="13" t="s">
        <v>84</v>
      </c>
      <c r="AW252" s="13" t="s">
        <v>32</v>
      </c>
      <c r="AX252" s="13" t="s">
        <v>76</v>
      </c>
      <c r="AY252" s="243" t="s">
        <v>140</v>
      </c>
    </row>
    <row r="253" s="14" customFormat="1">
      <c r="A253" s="14"/>
      <c r="B253" s="244"/>
      <c r="C253" s="245"/>
      <c r="D253" s="235" t="s">
        <v>149</v>
      </c>
      <c r="E253" s="246" t="s">
        <v>1</v>
      </c>
      <c r="F253" s="247" t="s">
        <v>2028</v>
      </c>
      <c r="G253" s="245"/>
      <c r="H253" s="248">
        <v>89.189999999999998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149</v>
      </c>
      <c r="AU253" s="254" t="s">
        <v>86</v>
      </c>
      <c r="AV253" s="14" t="s">
        <v>86</v>
      </c>
      <c r="AW253" s="14" t="s">
        <v>32</v>
      </c>
      <c r="AX253" s="14" t="s">
        <v>76</v>
      </c>
      <c r="AY253" s="254" t="s">
        <v>140</v>
      </c>
    </row>
    <row r="254" s="13" customFormat="1">
      <c r="A254" s="13"/>
      <c r="B254" s="233"/>
      <c r="C254" s="234"/>
      <c r="D254" s="235" t="s">
        <v>149</v>
      </c>
      <c r="E254" s="236" t="s">
        <v>1</v>
      </c>
      <c r="F254" s="237" t="s">
        <v>1939</v>
      </c>
      <c r="G254" s="234"/>
      <c r="H254" s="236" t="s">
        <v>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149</v>
      </c>
      <c r="AU254" s="243" t="s">
        <v>86</v>
      </c>
      <c r="AV254" s="13" t="s">
        <v>84</v>
      </c>
      <c r="AW254" s="13" t="s">
        <v>32</v>
      </c>
      <c r="AX254" s="13" t="s">
        <v>76</v>
      </c>
      <c r="AY254" s="243" t="s">
        <v>140</v>
      </c>
    </row>
    <row r="255" s="14" customFormat="1">
      <c r="A255" s="14"/>
      <c r="B255" s="244"/>
      <c r="C255" s="245"/>
      <c r="D255" s="235" t="s">
        <v>149</v>
      </c>
      <c r="E255" s="246" t="s">
        <v>1</v>
      </c>
      <c r="F255" s="247" t="s">
        <v>2029</v>
      </c>
      <c r="G255" s="245"/>
      <c r="H255" s="248">
        <v>7.7999999999999998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149</v>
      </c>
      <c r="AU255" s="254" t="s">
        <v>86</v>
      </c>
      <c r="AV255" s="14" t="s">
        <v>86</v>
      </c>
      <c r="AW255" s="14" t="s">
        <v>32</v>
      </c>
      <c r="AX255" s="14" t="s">
        <v>76</v>
      </c>
      <c r="AY255" s="254" t="s">
        <v>140</v>
      </c>
    </row>
    <row r="256" s="13" customFormat="1">
      <c r="A256" s="13"/>
      <c r="B256" s="233"/>
      <c r="C256" s="234"/>
      <c r="D256" s="235" t="s">
        <v>149</v>
      </c>
      <c r="E256" s="236" t="s">
        <v>1</v>
      </c>
      <c r="F256" s="237" t="s">
        <v>1962</v>
      </c>
      <c r="G256" s="234"/>
      <c r="H256" s="236" t="s">
        <v>1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149</v>
      </c>
      <c r="AU256" s="243" t="s">
        <v>86</v>
      </c>
      <c r="AV256" s="13" t="s">
        <v>84</v>
      </c>
      <c r="AW256" s="13" t="s">
        <v>32</v>
      </c>
      <c r="AX256" s="13" t="s">
        <v>76</v>
      </c>
      <c r="AY256" s="243" t="s">
        <v>140</v>
      </c>
    </row>
    <row r="257" s="14" customFormat="1">
      <c r="A257" s="14"/>
      <c r="B257" s="244"/>
      <c r="C257" s="245"/>
      <c r="D257" s="235" t="s">
        <v>149</v>
      </c>
      <c r="E257" s="246" t="s">
        <v>1</v>
      </c>
      <c r="F257" s="247" t="s">
        <v>2030</v>
      </c>
      <c r="G257" s="245"/>
      <c r="H257" s="248">
        <v>8.0999999999999996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149</v>
      </c>
      <c r="AU257" s="254" t="s">
        <v>86</v>
      </c>
      <c r="AV257" s="14" t="s">
        <v>86</v>
      </c>
      <c r="AW257" s="14" t="s">
        <v>32</v>
      </c>
      <c r="AX257" s="14" t="s">
        <v>76</v>
      </c>
      <c r="AY257" s="254" t="s">
        <v>140</v>
      </c>
    </row>
    <row r="258" s="15" customFormat="1">
      <c r="A258" s="15"/>
      <c r="B258" s="258"/>
      <c r="C258" s="259"/>
      <c r="D258" s="235" t="s">
        <v>149</v>
      </c>
      <c r="E258" s="260" t="s">
        <v>1</v>
      </c>
      <c r="F258" s="261" t="s">
        <v>301</v>
      </c>
      <c r="G258" s="259"/>
      <c r="H258" s="262">
        <v>105.08999999999999</v>
      </c>
      <c r="I258" s="263"/>
      <c r="J258" s="259"/>
      <c r="K258" s="259"/>
      <c r="L258" s="264"/>
      <c r="M258" s="265"/>
      <c r="N258" s="266"/>
      <c r="O258" s="266"/>
      <c r="P258" s="266"/>
      <c r="Q258" s="266"/>
      <c r="R258" s="266"/>
      <c r="S258" s="266"/>
      <c r="T258" s="267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8" t="s">
        <v>149</v>
      </c>
      <c r="AU258" s="268" t="s">
        <v>86</v>
      </c>
      <c r="AV258" s="15" t="s">
        <v>164</v>
      </c>
      <c r="AW258" s="15" t="s">
        <v>32</v>
      </c>
      <c r="AX258" s="15" t="s">
        <v>84</v>
      </c>
      <c r="AY258" s="268" t="s">
        <v>140</v>
      </c>
    </row>
    <row r="259" s="12" customFormat="1" ht="22.8" customHeight="1">
      <c r="A259" s="12"/>
      <c r="B259" s="203"/>
      <c r="C259" s="204"/>
      <c r="D259" s="205" t="s">
        <v>75</v>
      </c>
      <c r="E259" s="217" t="s">
        <v>765</v>
      </c>
      <c r="F259" s="217" t="s">
        <v>766</v>
      </c>
      <c r="G259" s="204"/>
      <c r="H259" s="204"/>
      <c r="I259" s="207"/>
      <c r="J259" s="218">
        <f>BK259</f>
        <v>0</v>
      </c>
      <c r="K259" s="204"/>
      <c r="L259" s="209"/>
      <c r="M259" s="210"/>
      <c r="N259" s="211"/>
      <c r="O259" s="211"/>
      <c r="P259" s="212">
        <f>P260</f>
        <v>0</v>
      </c>
      <c r="Q259" s="211"/>
      <c r="R259" s="212">
        <f>R260</f>
        <v>0</v>
      </c>
      <c r="S259" s="211"/>
      <c r="T259" s="213">
        <f>T260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4" t="s">
        <v>84</v>
      </c>
      <c r="AT259" s="215" t="s">
        <v>75</v>
      </c>
      <c r="AU259" s="215" t="s">
        <v>84</v>
      </c>
      <c r="AY259" s="214" t="s">
        <v>140</v>
      </c>
      <c r="BK259" s="216">
        <f>BK260</f>
        <v>0</v>
      </c>
    </row>
    <row r="260" s="2" customFormat="1" ht="24.15" customHeight="1">
      <c r="A260" s="38"/>
      <c r="B260" s="39"/>
      <c r="C260" s="219" t="s">
        <v>524</v>
      </c>
      <c r="D260" s="219" t="s">
        <v>143</v>
      </c>
      <c r="E260" s="220" t="s">
        <v>2031</v>
      </c>
      <c r="F260" s="221" t="s">
        <v>2032</v>
      </c>
      <c r="G260" s="222" t="s">
        <v>320</v>
      </c>
      <c r="H260" s="223">
        <v>77.024000000000001</v>
      </c>
      <c r="I260" s="224"/>
      <c r="J260" s="225">
        <f>ROUND(I260*H260,2)</f>
        <v>0</v>
      </c>
      <c r="K260" s="226"/>
      <c r="L260" s="44"/>
      <c r="M260" s="280" t="s">
        <v>1</v>
      </c>
      <c r="N260" s="281" t="s">
        <v>41</v>
      </c>
      <c r="O260" s="282"/>
      <c r="P260" s="283">
        <f>O260*H260</f>
        <v>0</v>
      </c>
      <c r="Q260" s="283">
        <v>0</v>
      </c>
      <c r="R260" s="283">
        <f>Q260*H260</f>
        <v>0</v>
      </c>
      <c r="S260" s="283">
        <v>0</v>
      </c>
      <c r="T260" s="28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164</v>
      </c>
      <c r="AT260" s="231" t="s">
        <v>143</v>
      </c>
      <c r="AU260" s="231" t="s">
        <v>86</v>
      </c>
      <c r="AY260" s="17" t="s">
        <v>140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84</v>
      </c>
      <c r="BK260" s="232">
        <f>ROUND(I260*H260,2)</f>
        <v>0</v>
      </c>
      <c r="BL260" s="17" t="s">
        <v>164</v>
      </c>
      <c r="BM260" s="231" t="s">
        <v>2033</v>
      </c>
    </row>
    <row r="261" s="2" customFormat="1" ht="6.96" customHeight="1">
      <c r="A261" s="38"/>
      <c r="B261" s="66"/>
      <c r="C261" s="67"/>
      <c r="D261" s="67"/>
      <c r="E261" s="67"/>
      <c r="F261" s="67"/>
      <c r="G261" s="67"/>
      <c r="H261" s="67"/>
      <c r="I261" s="67"/>
      <c r="J261" s="67"/>
      <c r="K261" s="67"/>
      <c r="L261" s="44"/>
      <c r="M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</row>
  </sheetData>
  <sheetProtection sheet="1" autoFilter="0" formatColumns="0" formatRows="0" objects="1" scenarios="1" spinCount="100000" saltValue="offUeytqdzzwDObWbVpae/RWXdBXmdTNIu76irfEfcZb4QYJQitXDKYE110bj7E5G3jtFz1BHScMFtSMOQk8zg==" hashValue="Zv78AjPP71ZPeyANQXSjNXP9VKDNRHJ2CbD8InhiwLC2peeld+fXMssO+4MhRuaa65sGMZ3SF3GZc1Rfrd0U0w==" algorithmName="SHA-512" password="CA9C"/>
  <autoFilter ref="C118:K26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111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Otrokovice - regenerace panelového sídliště Trávníky - 2.etapa - komunikace, chodníky a park. stání na ul. SNP-verze 1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113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ROUND((SUM(BE121:BE189)),  2)</f>
        <v>0</v>
      </c>
      <c r="G33" s="38"/>
      <c r="H33" s="38"/>
      <c r="I33" s="155">
        <v>0.20999999999999999</v>
      </c>
      <c r="J33" s="154">
        <f>ROUND(((SUM(BE121:BE189))*I33),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ROUND((SUM(BF121:BF189)),  2)</f>
        <v>0</v>
      </c>
      <c r="G34" s="38"/>
      <c r="H34" s="38"/>
      <c r="I34" s="155">
        <v>0.12</v>
      </c>
      <c r="J34" s="154">
        <f>ROUND(((SUM(BF121:BF189))*I34),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ROUND((SUM(BG121:BG189)),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ROUND((SUM(BH121:BH189)),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ROUND((SUM(BI121:BI189)),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Otrokovice - regenerace panelového sídliště Trávníky - 2.etapa - komunikace, chodníky a park. stání na ul. SNP-verze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000.1 - Vedlejší a ostatní rozpočtové náklady - přímé výdaje - hlavní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Otrokovice, m.č. Trávníky</v>
      </c>
      <c r="G89" s="40"/>
      <c r="H89" s="40"/>
      <c r="I89" s="32" t="s">
        <v>22</v>
      </c>
      <c r="J89" s="79" t="str">
        <f>IF(J12="","",J12)</f>
        <v>28. 2. 2024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32" t="s">
        <v>30</v>
      </c>
      <c r="J91" s="36" t="str">
        <f>E21</f>
        <v>M.Sedlářová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Ing.L.Alster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115</v>
      </c>
      <c r="D94" s="176"/>
      <c r="E94" s="176"/>
      <c r="F94" s="176"/>
      <c r="G94" s="176"/>
      <c r="H94" s="176"/>
      <c r="I94" s="176"/>
      <c r="J94" s="177" t="s">
        <v>116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117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118</v>
      </c>
    </row>
    <row r="97" s="9" customFormat="1" ht="24.96" customHeight="1">
      <c r="A97" s="9"/>
      <c r="B97" s="179"/>
      <c r="C97" s="180"/>
      <c r="D97" s="181" t="s">
        <v>119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120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121</v>
      </c>
      <c r="E99" s="188"/>
      <c r="F99" s="188"/>
      <c r="G99" s="188"/>
      <c r="H99" s="188"/>
      <c r="I99" s="188"/>
      <c r="J99" s="189">
        <f>J139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122</v>
      </c>
      <c r="E100" s="188"/>
      <c r="F100" s="188"/>
      <c r="G100" s="188"/>
      <c r="H100" s="188"/>
      <c r="I100" s="188"/>
      <c r="J100" s="189">
        <f>J157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123</v>
      </c>
      <c r="E101" s="188"/>
      <c r="F101" s="188"/>
      <c r="G101" s="188"/>
      <c r="H101" s="188"/>
      <c r="I101" s="188"/>
      <c r="J101" s="189">
        <f>J184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Otrokovice - regenerace panelového sídliště Trávníky - 2.etapa - komunikace, chodníky a park. stání na ul. SNP-verze 1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30" customHeight="1">
      <c r="A113" s="38"/>
      <c r="B113" s="39"/>
      <c r="C113" s="40"/>
      <c r="D113" s="40"/>
      <c r="E113" s="76" t="str">
        <f>E9</f>
        <v>SO 000.1 - Vedlejší a ostatní rozpočtové náklady - přímé výdaje - hlavní část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Otrokovice, m.č. Trávníky</v>
      </c>
      <c r="G115" s="40"/>
      <c r="H115" s="40"/>
      <c r="I115" s="32" t="s">
        <v>22</v>
      </c>
      <c r="J115" s="79" t="str">
        <f>IF(J12="","",J12)</f>
        <v>28. 2. 2024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Město Otrokovice</v>
      </c>
      <c r="G117" s="40"/>
      <c r="H117" s="40"/>
      <c r="I117" s="32" t="s">
        <v>30</v>
      </c>
      <c r="J117" s="36" t="str">
        <f>E21</f>
        <v>M.Sedlářová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>Ing.L.Alster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125</v>
      </c>
      <c r="D120" s="194" t="s">
        <v>61</v>
      </c>
      <c r="E120" s="194" t="s">
        <v>57</v>
      </c>
      <c r="F120" s="194" t="s">
        <v>58</v>
      </c>
      <c r="G120" s="194" t="s">
        <v>126</v>
      </c>
      <c r="H120" s="194" t="s">
        <v>127</v>
      </c>
      <c r="I120" s="194" t="s">
        <v>128</v>
      </c>
      <c r="J120" s="195" t="s">
        <v>116</v>
      </c>
      <c r="K120" s="196" t="s">
        <v>129</v>
      </c>
      <c r="L120" s="197"/>
      <c r="M120" s="100" t="s">
        <v>1</v>
      </c>
      <c r="N120" s="101" t="s">
        <v>40</v>
      </c>
      <c r="O120" s="101" t="s">
        <v>130</v>
      </c>
      <c r="P120" s="101" t="s">
        <v>131</v>
      </c>
      <c r="Q120" s="101" t="s">
        <v>132</v>
      </c>
      <c r="R120" s="101" t="s">
        <v>133</v>
      </c>
      <c r="S120" s="101" t="s">
        <v>134</v>
      </c>
      <c r="T120" s="102" t="s">
        <v>135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136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0</v>
      </c>
      <c r="S121" s="104"/>
      <c r="T121" s="201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118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75</v>
      </c>
      <c r="E122" s="206" t="s">
        <v>137</v>
      </c>
      <c r="F122" s="206" t="s">
        <v>138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P123+P139+P157+P184</f>
        <v>0</v>
      </c>
      <c r="Q122" s="211"/>
      <c r="R122" s="212">
        <f>R123+R139+R157+R184</f>
        <v>0</v>
      </c>
      <c r="S122" s="211"/>
      <c r="T122" s="213">
        <f>T123+T139+T157+T184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139</v>
      </c>
      <c r="AT122" s="215" t="s">
        <v>75</v>
      </c>
      <c r="AU122" s="215" t="s">
        <v>76</v>
      </c>
      <c r="AY122" s="214" t="s">
        <v>140</v>
      </c>
      <c r="BK122" s="216">
        <f>BK123+BK139+BK157+BK184</f>
        <v>0</v>
      </c>
    </row>
    <row r="123" s="12" customFormat="1" ht="22.8" customHeight="1">
      <c r="A123" s="12"/>
      <c r="B123" s="203"/>
      <c r="C123" s="204"/>
      <c r="D123" s="205" t="s">
        <v>75</v>
      </c>
      <c r="E123" s="217" t="s">
        <v>141</v>
      </c>
      <c r="F123" s="217" t="s">
        <v>142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SUM(P124:P138)</f>
        <v>0</v>
      </c>
      <c r="Q123" s="211"/>
      <c r="R123" s="212">
        <f>SUM(R124:R138)</f>
        <v>0</v>
      </c>
      <c r="S123" s="211"/>
      <c r="T123" s="213">
        <f>SUM(T124:T138)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139</v>
      </c>
      <c r="AT123" s="215" t="s">
        <v>75</v>
      </c>
      <c r="AU123" s="215" t="s">
        <v>84</v>
      </c>
      <c r="AY123" s="214" t="s">
        <v>140</v>
      </c>
      <c r="BK123" s="216">
        <f>SUM(BK124:BK138)</f>
        <v>0</v>
      </c>
    </row>
    <row r="124" s="2" customFormat="1" ht="16.5" customHeight="1">
      <c r="A124" s="38"/>
      <c r="B124" s="39"/>
      <c r="C124" s="219" t="s">
        <v>84</v>
      </c>
      <c r="D124" s="219" t="s">
        <v>143</v>
      </c>
      <c r="E124" s="220" t="s">
        <v>144</v>
      </c>
      <c r="F124" s="221" t="s">
        <v>145</v>
      </c>
      <c r="G124" s="222" t="s">
        <v>146</v>
      </c>
      <c r="H124" s="223">
        <v>10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41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147</v>
      </c>
      <c r="AT124" s="231" t="s">
        <v>143</v>
      </c>
      <c r="AU124" s="231" t="s">
        <v>86</v>
      </c>
      <c r="AY124" s="17" t="s">
        <v>140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84</v>
      </c>
      <c r="BK124" s="232">
        <f>ROUND(I124*H124,2)</f>
        <v>0</v>
      </c>
      <c r="BL124" s="17" t="s">
        <v>147</v>
      </c>
      <c r="BM124" s="231" t="s">
        <v>148</v>
      </c>
    </row>
    <row r="125" s="13" customFormat="1">
      <c r="A125" s="13"/>
      <c r="B125" s="233"/>
      <c r="C125" s="234"/>
      <c r="D125" s="235" t="s">
        <v>149</v>
      </c>
      <c r="E125" s="236" t="s">
        <v>1</v>
      </c>
      <c r="F125" s="237" t="s">
        <v>150</v>
      </c>
      <c r="G125" s="234"/>
      <c r="H125" s="236" t="s">
        <v>1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149</v>
      </c>
      <c r="AU125" s="243" t="s">
        <v>86</v>
      </c>
      <c r="AV125" s="13" t="s">
        <v>84</v>
      </c>
      <c r="AW125" s="13" t="s">
        <v>32</v>
      </c>
      <c r="AX125" s="13" t="s">
        <v>76</v>
      </c>
      <c r="AY125" s="243" t="s">
        <v>140</v>
      </c>
    </row>
    <row r="126" s="14" customFormat="1">
      <c r="A126" s="14"/>
      <c r="B126" s="244"/>
      <c r="C126" s="245"/>
      <c r="D126" s="235" t="s">
        <v>149</v>
      </c>
      <c r="E126" s="246" t="s">
        <v>1</v>
      </c>
      <c r="F126" s="247" t="s">
        <v>151</v>
      </c>
      <c r="G126" s="245"/>
      <c r="H126" s="248">
        <v>10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149</v>
      </c>
      <c r="AU126" s="254" t="s">
        <v>86</v>
      </c>
      <c r="AV126" s="14" t="s">
        <v>86</v>
      </c>
      <c r="AW126" s="14" t="s">
        <v>32</v>
      </c>
      <c r="AX126" s="14" t="s">
        <v>84</v>
      </c>
      <c r="AY126" s="254" t="s">
        <v>140</v>
      </c>
    </row>
    <row r="127" s="2" customFormat="1" ht="16.5" customHeight="1">
      <c r="A127" s="38"/>
      <c r="B127" s="39"/>
      <c r="C127" s="219" t="s">
        <v>86</v>
      </c>
      <c r="D127" s="219" t="s">
        <v>143</v>
      </c>
      <c r="E127" s="220" t="s">
        <v>152</v>
      </c>
      <c r="F127" s="221" t="s">
        <v>153</v>
      </c>
      <c r="G127" s="222" t="s">
        <v>154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41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147</v>
      </c>
      <c r="AT127" s="231" t="s">
        <v>143</v>
      </c>
      <c r="AU127" s="231" t="s">
        <v>86</v>
      </c>
      <c r="AY127" s="17" t="s">
        <v>140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84</v>
      </c>
      <c r="BK127" s="232">
        <f>ROUND(I127*H127,2)</f>
        <v>0</v>
      </c>
      <c r="BL127" s="17" t="s">
        <v>147</v>
      </c>
      <c r="BM127" s="231" t="s">
        <v>155</v>
      </c>
    </row>
    <row r="128" s="13" customFormat="1">
      <c r="A128" s="13"/>
      <c r="B128" s="233"/>
      <c r="C128" s="234"/>
      <c r="D128" s="235" t="s">
        <v>149</v>
      </c>
      <c r="E128" s="236" t="s">
        <v>1</v>
      </c>
      <c r="F128" s="237" t="s">
        <v>156</v>
      </c>
      <c r="G128" s="234"/>
      <c r="H128" s="236" t="s">
        <v>1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149</v>
      </c>
      <c r="AU128" s="243" t="s">
        <v>86</v>
      </c>
      <c r="AV128" s="13" t="s">
        <v>84</v>
      </c>
      <c r="AW128" s="13" t="s">
        <v>32</v>
      </c>
      <c r="AX128" s="13" t="s">
        <v>76</v>
      </c>
      <c r="AY128" s="243" t="s">
        <v>140</v>
      </c>
    </row>
    <row r="129" s="14" customFormat="1">
      <c r="A129" s="14"/>
      <c r="B129" s="244"/>
      <c r="C129" s="245"/>
      <c r="D129" s="235" t="s">
        <v>149</v>
      </c>
      <c r="E129" s="246" t="s">
        <v>1</v>
      </c>
      <c r="F129" s="247" t="s">
        <v>84</v>
      </c>
      <c r="G129" s="245"/>
      <c r="H129" s="248">
        <v>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149</v>
      </c>
      <c r="AU129" s="254" t="s">
        <v>86</v>
      </c>
      <c r="AV129" s="14" t="s">
        <v>86</v>
      </c>
      <c r="AW129" s="14" t="s">
        <v>32</v>
      </c>
      <c r="AX129" s="14" t="s">
        <v>84</v>
      </c>
      <c r="AY129" s="254" t="s">
        <v>140</v>
      </c>
    </row>
    <row r="130" s="2" customFormat="1" ht="16.5" customHeight="1">
      <c r="A130" s="38"/>
      <c r="B130" s="39"/>
      <c r="C130" s="219" t="s">
        <v>157</v>
      </c>
      <c r="D130" s="219" t="s">
        <v>143</v>
      </c>
      <c r="E130" s="220" t="s">
        <v>158</v>
      </c>
      <c r="F130" s="221" t="s">
        <v>159</v>
      </c>
      <c r="G130" s="222" t="s">
        <v>160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147</v>
      </c>
      <c r="AT130" s="231" t="s">
        <v>143</v>
      </c>
      <c r="AU130" s="231" t="s">
        <v>86</v>
      </c>
      <c r="AY130" s="17" t="s">
        <v>140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147</v>
      </c>
      <c r="BM130" s="231" t="s">
        <v>161</v>
      </c>
    </row>
    <row r="131" s="13" customFormat="1">
      <c r="A131" s="13"/>
      <c r="B131" s="233"/>
      <c r="C131" s="234"/>
      <c r="D131" s="235" t="s">
        <v>149</v>
      </c>
      <c r="E131" s="236" t="s">
        <v>1</v>
      </c>
      <c r="F131" s="237" t="s">
        <v>162</v>
      </c>
      <c r="G131" s="234"/>
      <c r="H131" s="236" t="s">
        <v>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149</v>
      </c>
      <c r="AU131" s="243" t="s">
        <v>86</v>
      </c>
      <c r="AV131" s="13" t="s">
        <v>84</v>
      </c>
      <c r="AW131" s="13" t="s">
        <v>32</v>
      </c>
      <c r="AX131" s="13" t="s">
        <v>76</v>
      </c>
      <c r="AY131" s="243" t="s">
        <v>140</v>
      </c>
    </row>
    <row r="132" s="13" customFormat="1">
      <c r="A132" s="13"/>
      <c r="B132" s="233"/>
      <c r="C132" s="234"/>
      <c r="D132" s="235" t="s">
        <v>149</v>
      </c>
      <c r="E132" s="236" t="s">
        <v>1</v>
      </c>
      <c r="F132" s="237" t="s">
        <v>163</v>
      </c>
      <c r="G132" s="234"/>
      <c r="H132" s="236" t="s">
        <v>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149</v>
      </c>
      <c r="AU132" s="243" t="s">
        <v>86</v>
      </c>
      <c r="AV132" s="13" t="s">
        <v>84</v>
      </c>
      <c r="AW132" s="13" t="s">
        <v>32</v>
      </c>
      <c r="AX132" s="13" t="s">
        <v>76</v>
      </c>
      <c r="AY132" s="243" t="s">
        <v>140</v>
      </c>
    </row>
    <row r="133" s="14" customFormat="1">
      <c r="A133" s="14"/>
      <c r="B133" s="244"/>
      <c r="C133" s="245"/>
      <c r="D133" s="235" t="s">
        <v>149</v>
      </c>
      <c r="E133" s="246" t="s">
        <v>1</v>
      </c>
      <c r="F133" s="247" t="s">
        <v>84</v>
      </c>
      <c r="G133" s="245"/>
      <c r="H133" s="248">
        <v>1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149</v>
      </c>
      <c r="AU133" s="254" t="s">
        <v>86</v>
      </c>
      <c r="AV133" s="14" t="s">
        <v>86</v>
      </c>
      <c r="AW133" s="14" t="s">
        <v>32</v>
      </c>
      <c r="AX133" s="14" t="s">
        <v>84</v>
      </c>
      <c r="AY133" s="254" t="s">
        <v>140</v>
      </c>
    </row>
    <row r="134" s="2" customFormat="1" ht="16.5" customHeight="1">
      <c r="A134" s="38"/>
      <c r="B134" s="39"/>
      <c r="C134" s="219" t="s">
        <v>164</v>
      </c>
      <c r="D134" s="219" t="s">
        <v>143</v>
      </c>
      <c r="E134" s="220" t="s">
        <v>165</v>
      </c>
      <c r="F134" s="221" t="s">
        <v>166</v>
      </c>
      <c r="G134" s="222" t="s">
        <v>167</v>
      </c>
      <c r="H134" s="223">
        <v>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147</v>
      </c>
      <c r="AT134" s="231" t="s">
        <v>143</v>
      </c>
      <c r="AU134" s="231" t="s">
        <v>86</v>
      </c>
      <c r="AY134" s="17" t="s">
        <v>140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147</v>
      </c>
      <c r="BM134" s="231" t="s">
        <v>168</v>
      </c>
    </row>
    <row r="135" s="13" customFormat="1">
      <c r="A135" s="13"/>
      <c r="B135" s="233"/>
      <c r="C135" s="234"/>
      <c r="D135" s="235" t="s">
        <v>149</v>
      </c>
      <c r="E135" s="236" t="s">
        <v>1</v>
      </c>
      <c r="F135" s="237" t="s">
        <v>169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149</v>
      </c>
      <c r="AU135" s="243" t="s">
        <v>86</v>
      </c>
      <c r="AV135" s="13" t="s">
        <v>84</v>
      </c>
      <c r="AW135" s="13" t="s">
        <v>32</v>
      </c>
      <c r="AX135" s="13" t="s">
        <v>76</v>
      </c>
      <c r="AY135" s="243" t="s">
        <v>140</v>
      </c>
    </row>
    <row r="136" s="14" customFormat="1">
      <c r="A136" s="14"/>
      <c r="B136" s="244"/>
      <c r="C136" s="245"/>
      <c r="D136" s="235" t="s">
        <v>149</v>
      </c>
      <c r="E136" s="246" t="s">
        <v>1</v>
      </c>
      <c r="F136" s="247" t="s">
        <v>84</v>
      </c>
      <c r="G136" s="245"/>
      <c r="H136" s="248">
        <v>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149</v>
      </c>
      <c r="AU136" s="254" t="s">
        <v>86</v>
      </c>
      <c r="AV136" s="14" t="s">
        <v>86</v>
      </c>
      <c r="AW136" s="14" t="s">
        <v>32</v>
      </c>
      <c r="AX136" s="14" t="s">
        <v>84</v>
      </c>
      <c r="AY136" s="254" t="s">
        <v>140</v>
      </c>
    </row>
    <row r="137" s="2" customFormat="1" ht="16.5" customHeight="1">
      <c r="A137" s="38"/>
      <c r="B137" s="39"/>
      <c r="C137" s="219" t="s">
        <v>139</v>
      </c>
      <c r="D137" s="219" t="s">
        <v>143</v>
      </c>
      <c r="E137" s="220" t="s">
        <v>170</v>
      </c>
      <c r="F137" s="221" t="s">
        <v>171</v>
      </c>
      <c r="G137" s="222" t="s">
        <v>172</v>
      </c>
      <c r="H137" s="223">
        <v>40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41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147</v>
      </c>
      <c r="AT137" s="231" t="s">
        <v>143</v>
      </c>
      <c r="AU137" s="231" t="s">
        <v>86</v>
      </c>
      <c r="AY137" s="17" t="s">
        <v>140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147</v>
      </c>
      <c r="BM137" s="231" t="s">
        <v>173</v>
      </c>
    </row>
    <row r="138" s="14" customFormat="1">
      <c r="A138" s="14"/>
      <c r="B138" s="244"/>
      <c r="C138" s="245"/>
      <c r="D138" s="235" t="s">
        <v>149</v>
      </c>
      <c r="E138" s="246" t="s">
        <v>1</v>
      </c>
      <c r="F138" s="247" t="s">
        <v>174</v>
      </c>
      <c r="G138" s="245"/>
      <c r="H138" s="248">
        <v>40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149</v>
      </c>
      <c r="AU138" s="254" t="s">
        <v>86</v>
      </c>
      <c r="AV138" s="14" t="s">
        <v>86</v>
      </c>
      <c r="AW138" s="14" t="s">
        <v>32</v>
      </c>
      <c r="AX138" s="14" t="s">
        <v>84</v>
      </c>
      <c r="AY138" s="254" t="s">
        <v>140</v>
      </c>
    </row>
    <row r="139" s="12" customFormat="1" ht="22.8" customHeight="1">
      <c r="A139" s="12"/>
      <c r="B139" s="203"/>
      <c r="C139" s="204"/>
      <c r="D139" s="205" t="s">
        <v>75</v>
      </c>
      <c r="E139" s="217" t="s">
        <v>175</v>
      </c>
      <c r="F139" s="217" t="s">
        <v>176</v>
      </c>
      <c r="G139" s="204"/>
      <c r="H139" s="204"/>
      <c r="I139" s="207"/>
      <c r="J139" s="218">
        <f>BK139</f>
        <v>0</v>
      </c>
      <c r="K139" s="204"/>
      <c r="L139" s="209"/>
      <c r="M139" s="210"/>
      <c r="N139" s="211"/>
      <c r="O139" s="211"/>
      <c r="P139" s="212">
        <f>SUM(P140:P156)</f>
        <v>0</v>
      </c>
      <c r="Q139" s="211"/>
      <c r="R139" s="212">
        <f>SUM(R140:R156)</f>
        <v>0</v>
      </c>
      <c r="S139" s="211"/>
      <c r="T139" s="213">
        <f>SUM(T140:T156)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139</v>
      </c>
      <c r="AT139" s="215" t="s">
        <v>75</v>
      </c>
      <c r="AU139" s="215" t="s">
        <v>84</v>
      </c>
      <c r="AY139" s="214" t="s">
        <v>140</v>
      </c>
      <c r="BK139" s="216">
        <f>SUM(BK140:BK156)</f>
        <v>0</v>
      </c>
    </row>
    <row r="140" s="2" customFormat="1" ht="16.5" customHeight="1">
      <c r="A140" s="38"/>
      <c r="B140" s="39"/>
      <c r="C140" s="219" t="s">
        <v>177</v>
      </c>
      <c r="D140" s="219" t="s">
        <v>143</v>
      </c>
      <c r="E140" s="220" t="s">
        <v>178</v>
      </c>
      <c r="F140" s="221" t="s">
        <v>179</v>
      </c>
      <c r="G140" s="222" t="s">
        <v>167</v>
      </c>
      <c r="H140" s="223">
        <v>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41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147</v>
      </c>
      <c r="AT140" s="231" t="s">
        <v>143</v>
      </c>
      <c r="AU140" s="231" t="s">
        <v>86</v>
      </c>
      <c r="AY140" s="17" t="s">
        <v>140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147</v>
      </c>
      <c r="BM140" s="231" t="s">
        <v>180</v>
      </c>
    </row>
    <row r="141" s="13" customFormat="1">
      <c r="A141" s="13"/>
      <c r="B141" s="233"/>
      <c r="C141" s="234"/>
      <c r="D141" s="235" t="s">
        <v>149</v>
      </c>
      <c r="E141" s="236" t="s">
        <v>1</v>
      </c>
      <c r="F141" s="237" t="s">
        <v>181</v>
      </c>
      <c r="G141" s="234"/>
      <c r="H141" s="236" t="s">
        <v>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149</v>
      </c>
      <c r="AU141" s="243" t="s">
        <v>86</v>
      </c>
      <c r="AV141" s="13" t="s">
        <v>84</v>
      </c>
      <c r="AW141" s="13" t="s">
        <v>32</v>
      </c>
      <c r="AX141" s="13" t="s">
        <v>76</v>
      </c>
      <c r="AY141" s="243" t="s">
        <v>140</v>
      </c>
    </row>
    <row r="142" s="13" customFormat="1">
      <c r="A142" s="13"/>
      <c r="B142" s="233"/>
      <c r="C142" s="234"/>
      <c r="D142" s="235" t="s">
        <v>149</v>
      </c>
      <c r="E142" s="236" t="s">
        <v>1</v>
      </c>
      <c r="F142" s="237" t="s">
        <v>182</v>
      </c>
      <c r="G142" s="234"/>
      <c r="H142" s="236" t="s">
        <v>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149</v>
      </c>
      <c r="AU142" s="243" t="s">
        <v>86</v>
      </c>
      <c r="AV142" s="13" t="s">
        <v>84</v>
      </c>
      <c r="AW142" s="13" t="s">
        <v>32</v>
      </c>
      <c r="AX142" s="13" t="s">
        <v>76</v>
      </c>
      <c r="AY142" s="243" t="s">
        <v>140</v>
      </c>
    </row>
    <row r="143" s="14" customFormat="1">
      <c r="A143" s="14"/>
      <c r="B143" s="244"/>
      <c r="C143" s="245"/>
      <c r="D143" s="235" t="s">
        <v>149</v>
      </c>
      <c r="E143" s="246" t="s">
        <v>1</v>
      </c>
      <c r="F143" s="247" t="s">
        <v>84</v>
      </c>
      <c r="G143" s="245"/>
      <c r="H143" s="248">
        <v>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149</v>
      </c>
      <c r="AU143" s="254" t="s">
        <v>86</v>
      </c>
      <c r="AV143" s="14" t="s">
        <v>86</v>
      </c>
      <c r="AW143" s="14" t="s">
        <v>32</v>
      </c>
      <c r="AX143" s="14" t="s">
        <v>84</v>
      </c>
      <c r="AY143" s="254" t="s">
        <v>140</v>
      </c>
    </row>
    <row r="144" s="2" customFormat="1" ht="16.5" customHeight="1">
      <c r="A144" s="38"/>
      <c r="B144" s="39"/>
      <c r="C144" s="219" t="s">
        <v>183</v>
      </c>
      <c r="D144" s="219" t="s">
        <v>143</v>
      </c>
      <c r="E144" s="220" t="s">
        <v>184</v>
      </c>
      <c r="F144" s="221" t="s">
        <v>185</v>
      </c>
      <c r="G144" s="222" t="s">
        <v>186</v>
      </c>
      <c r="H144" s="223">
        <v>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41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147</v>
      </c>
      <c r="AT144" s="231" t="s">
        <v>143</v>
      </c>
      <c r="AU144" s="231" t="s">
        <v>86</v>
      </c>
      <c r="AY144" s="17" t="s">
        <v>140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84</v>
      </c>
      <c r="BK144" s="232">
        <f>ROUND(I144*H144,2)</f>
        <v>0</v>
      </c>
      <c r="BL144" s="17" t="s">
        <v>147</v>
      </c>
      <c r="BM144" s="231" t="s">
        <v>187</v>
      </c>
    </row>
    <row r="145" s="13" customFormat="1">
      <c r="A145" s="13"/>
      <c r="B145" s="233"/>
      <c r="C145" s="234"/>
      <c r="D145" s="235" t="s">
        <v>149</v>
      </c>
      <c r="E145" s="236" t="s">
        <v>1</v>
      </c>
      <c r="F145" s="237" t="s">
        <v>188</v>
      </c>
      <c r="G145" s="234"/>
      <c r="H145" s="236" t="s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149</v>
      </c>
      <c r="AU145" s="243" t="s">
        <v>86</v>
      </c>
      <c r="AV145" s="13" t="s">
        <v>84</v>
      </c>
      <c r="AW145" s="13" t="s">
        <v>32</v>
      </c>
      <c r="AX145" s="13" t="s">
        <v>76</v>
      </c>
      <c r="AY145" s="243" t="s">
        <v>140</v>
      </c>
    </row>
    <row r="146" s="13" customFormat="1">
      <c r="A146" s="13"/>
      <c r="B146" s="233"/>
      <c r="C146" s="234"/>
      <c r="D146" s="235" t="s">
        <v>149</v>
      </c>
      <c r="E146" s="236" t="s">
        <v>1</v>
      </c>
      <c r="F146" s="237" t="s">
        <v>189</v>
      </c>
      <c r="G146" s="234"/>
      <c r="H146" s="236" t="s">
        <v>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149</v>
      </c>
      <c r="AU146" s="243" t="s">
        <v>86</v>
      </c>
      <c r="AV146" s="13" t="s">
        <v>84</v>
      </c>
      <c r="AW146" s="13" t="s">
        <v>32</v>
      </c>
      <c r="AX146" s="13" t="s">
        <v>76</v>
      </c>
      <c r="AY146" s="243" t="s">
        <v>140</v>
      </c>
    </row>
    <row r="147" s="14" customFormat="1">
      <c r="A147" s="14"/>
      <c r="B147" s="244"/>
      <c r="C147" s="245"/>
      <c r="D147" s="235" t="s">
        <v>149</v>
      </c>
      <c r="E147" s="246" t="s">
        <v>1</v>
      </c>
      <c r="F147" s="247" t="s">
        <v>84</v>
      </c>
      <c r="G147" s="245"/>
      <c r="H147" s="248">
        <v>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149</v>
      </c>
      <c r="AU147" s="254" t="s">
        <v>86</v>
      </c>
      <c r="AV147" s="14" t="s">
        <v>86</v>
      </c>
      <c r="AW147" s="14" t="s">
        <v>32</v>
      </c>
      <c r="AX147" s="14" t="s">
        <v>84</v>
      </c>
      <c r="AY147" s="254" t="s">
        <v>140</v>
      </c>
    </row>
    <row r="148" s="2" customFormat="1" ht="16.5" customHeight="1">
      <c r="A148" s="38"/>
      <c r="B148" s="39"/>
      <c r="C148" s="219" t="s">
        <v>190</v>
      </c>
      <c r="D148" s="219" t="s">
        <v>143</v>
      </c>
      <c r="E148" s="220" t="s">
        <v>191</v>
      </c>
      <c r="F148" s="221" t="s">
        <v>192</v>
      </c>
      <c r="G148" s="222" t="s">
        <v>193</v>
      </c>
      <c r="H148" s="223">
        <v>1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41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147</v>
      </c>
      <c r="AT148" s="231" t="s">
        <v>143</v>
      </c>
      <c r="AU148" s="231" t="s">
        <v>86</v>
      </c>
      <c r="AY148" s="17" t="s">
        <v>140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147</v>
      </c>
      <c r="BM148" s="231" t="s">
        <v>194</v>
      </c>
    </row>
    <row r="149" s="13" customFormat="1">
      <c r="A149" s="13"/>
      <c r="B149" s="233"/>
      <c r="C149" s="234"/>
      <c r="D149" s="235" t="s">
        <v>149</v>
      </c>
      <c r="E149" s="236" t="s">
        <v>1</v>
      </c>
      <c r="F149" s="237" t="s">
        <v>195</v>
      </c>
      <c r="G149" s="234"/>
      <c r="H149" s="236" t="s">
        <v>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149</v>
      </c>
      <c r="AU149" s="243" t="s">
        <v>86</v>
      </c>
      <c r="AV149" s="13" t="s">
        <v>84</v>
      </c>
      <c r="AW149" s="13" t="s">
        <v>32</v>
      </c>
      <c r="AX149" s="13" t="s">
        <v>76</v>
      </c>
      <c r="AY149" s="243" t="s">
        <v>140</v>
      </c>
    </row>
    <row r="150" s="14" customFormat="1">
      <c r="A150" s="14"/>
      <c r="B150" s="244"/>
      <c r="C150" s="245"/>
      <c r="D150" s="235" t="s">
        <v>149</v>
      </c>
      <c r="E150" s="246" t="s">
        <v>1</v>
      </c>
      <c r="F150" s="247" t="s">
        <v>84</v>
      </c>
      <c r="G150" s="245"/>
      <c r="H150" s="248">
        <v>1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149</v>
      </c>
      <c r="AU150" s="254" t="s">
        <v>86</v>
      </c>
      <c r="AV150" s="14" t="s">
        <v>86</v>
      </c>
      <c r="AW150" s="14" t="s">
        <v>32</v>
      </c>
      <c r="AX150" s="14" t="s">
        <v>84</v>
      </c>
      <c r="AY150" s="254" t="s">
        <v>140</v>
      </c>
    </row>
    <row r="151" s="2" customFormat="1" ht="16.5" customHeight="1">
      <c r="A151" s="38"/>
      <c r="B151" s="39"/>
      <c r="C151" s="219" t="s">
        <v>196</v>
      </c>
      <c r="D151" s="219" t="s">
        <v>143</v>
      </c>
      <c r="E151" s="220" t="s">
        <v>197</v>
      </c>
      <c r="F151" s="221" t="s">
        <v>198</v>
      </c>
      <c r="G151" s="222" t="s">
        <v>167</v>
      </c>
      <c r="H151" s="223">
        <v>1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41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147</v>
      </c>
      <c r="AT151" s="231" t="s">
        <v>143</v>
      </c>
      <c r="AU151" s="231" t="s">
        <v>86</v>
      </c>
      <c r="AY151" s="17" t="s">
        <v>140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84</v>
      </c>
      <c r="BK151" s="232">
        <f>ROUND(I151*H151,2)</f>
        <v>0</v>
      </c>
      <c r="BL151" s="17" t="s">
        <v>147</v>
      </c>
      <c r="BM151" s="231" t="s">
        <v>199</v>
      </c>
    </row>
    <row r="152" s="13" customFormat="1">
      <c r="A152" s="13"/>
      <c r="B152" s="233"/>
      <c r="C152" s="234"/>
      <c r="D152" s="235" t="s">
        <v>149</v>
      </c>
      <c r="E152" s="236" t="s">
        <v>1</v>
      </c>
      <c r="F152" s="237" t="s">
        <v>200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149</v>
      </c>
      <c r="AU152" s="243" t="s">
        <v>86</v>
      </c>
      <c r="AV152" s="13" t="s">
        <v>84</v>
      </c>
      <c r="AW152" s="13" t="s">
        <v>32</v>
      </c>
      <c r="AX152" s="13" t="s">
        <v>76</v>
      </c>
      <c r="AY152" s="243" t="s">
        <v>140</v>
      </c>
    </row>
    <row r="153" s="14" customFormat="1">
      <c r="A153" s="14"/>
      <c r="B153" s="244"/>
      <c r="C153" s="245"/>
      <c r="D153" s="235" t="s">
        <v>149</v>
      </c>
      <c r="E153" s="246" t="s">
        <v>1</v>
      </c>
      <c r="F153" s="247" t="s">
        <v>84</v>
      </c>
      <c r="G153" s="245"/>
      <c r="H153" s="248">
        <v>1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149</v>
      </c>
      <c r="AU153" s="254" t="s">
        <v>86</v>
      </c>
      <c r="AV153" s="14" t="s">
        <v>86</v>
      </c>
      <c r="AW153" s="14" t="s">
        <v>32</v>
      </c>
      <c r="AX153" s="14" t="s">
        <v>84</v>
      </c>
      <c r="AY153" s="254" t="s">
        <v>140</v>
      </c>
    </row>
    <row r="154" s="2" customFormat="1" ht="16.5" customHeight="1">
      <c r="A154" s="38"/>
      <c r="B154" s="39"/>
      <c r="C154" s="219" t="s">
        <v>151</v>
      </c>
      <c r="D154" s="219" t="s">
        <v>143</v>
      </c>
      <c r="E154" s="220" t="s">
        <v>201</v>
      </c>
      <c r="F154" s="221" t="s">
        <v>202</v>
      </c>
      <c r="G154" s="222" t="s">
        <v>167</v>
      </c>
      <c r="H154" s="223">
        <v>1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41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147</v>
      </c>
      <c r="AT154" s="231" t="s">
        <v>143</v>
      </c>
      <c r="AU154" s="231" t="s">
        <v>86</v>
      </c>
      <c r="AY154" s="17" t="s">
        <v>140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84</v>
      </c>
      <c r="BK154" s="232">
        <f>ROUND(I154*H154,2)</f>
        <v>0</v>
      </c>
      <c r="BL154" s="17" t="s">
        <v>147</v>
      </c>
      <c r="BM154" s="231" t="s">
        <v>203</v>
      </c>
    </row>
    <row r="155" s="13" customFormat="1">
      <c r="A155" s="13"/>
      <c r="B155" s="233"/>
      <c r="C155" s="234"/>
      <c r="D155" s="235" t="s">
        <v>149</v>
      </c>
      <c r="E155" s="236" t="s">
        <v>1</v>
      </c>
      <c r="F155" s="237" t="s">
        <v>204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149</v>
      </c>
      <c r="AU155" s="243" t="s">
        <v>86</v>
      </c>
      <c r="AV155" s="13" t="s">
        <v>84</v>
      </c>
      <c r="AW155" s="13" t="s">
        <v>32</v>
      </c>
      <c r="AX155" s="13" t="s">
        <v>76</v>
      </c>
      <c r="AY155" s="243" t="s">
        <v>140</v>
      </c>
    </row>
    <row r="156" s="14" customFormat="1">
      <c r="A156" s="14"/>
      <c r="B156" s="244"/>
      <c r="C156" s="245"/>
      <c r="D156" s="235" t="s">
        <v>149</v>
      </c>
      <c r="E156" s="246" t="s">
        <v>1</v>
      </c>
      <c r="F156" s="247" t="s">
        <v>84</v>
      </c>
      <c r="G156" s="245"/>
      <c r="H156" s="248">
        <v>1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149</v>
      </c>
      <c r="AU156" s="254" t="s">
        <v>86</v>
      </c>
      <c r="AV156" s="14" t="s">
        <v>86</v>
      </c>
      <c r="AW156" s="14" t="s">
        <v>32</v>
      </c>
      <c r="AX156" s="14" t="s">
        <v>84</v>
      </c>
      <c r="AY156" s="254" t="s">
        <v>140</v>
      </c>
    </row>
    <row r="157" s="12" customFormat="1" ht="22.8" customHeight="1">
      <c r="A157" s="12"/>
      <c r="B157" s="203"/>
      <c r="C157" s="204"/>
      <c r="D157" s="205" t="s">
        <v>75</v>
      </c>
      <c r="E157" s="217" t="s">
        <v>205</v>
      </c>
      <c r="F157" s="217" t="s">
        <v>206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SUM(P158:P183)</f>
        <v>0</v>
      </c>
      <c r="Q157" s="211"/>
      <c r="R157" s="212">
        <f>SUM(R158:R183)</f>
        <v>0</v>
      </c>
      <c r="S157" s="211"/>
      <c r="T157" s="213">
        <f>SUM(T158:T183)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139</v>
      </c>
      <c r="AT157" s="215" t="s">
        <v>75</v>
      </c>
      <c r="AU157" s="215" t="s">
        <v>84</v>
      </c>
      <c r="AY157" s="214" t="s">
        <v>140</v>
      </c>
      <c r="BK157" s="216">
        <f>SUM(BK158:BK183)</f>
        <v>0</v>
      </c>
    </row>
    <row r="158" s="2" customFormat="1" ht="16.5" customHeight="1">
      <c r="A158" s="38"/>
      <c r="B158" s="39"/>
      <c r="C158" s="219" t="s">
        <v>207</v>
      </c>
      <c r="D158" s="219" t="s">
        <v>143</v>
      </c>
      <c r="E158" s="220" t="s">
        <v>208</v>
      </c>
      <c r="F158" s="221" t="s">
        <v>209</v>
      </c>
      <c r="G158" s="222" t="s">
        <v>160</v>
      </c>
      <c r="H158" s="223">
        <v>1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41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147</v>
      </c>
      <c r="AT158" s="231" t="s">
        <v>143</v>
      </c>
      <c r="AU158" s="231" t="s">
        <v>86</v>
      </c>
      <c r="AY158" s="17" t="s">
        <v>140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84</v>
      </c>
      <c r="BK158" s="232">
        <f>ROUND(I158*H158,2)</f>
        <v>0</v>
      </c>
      <c r="BL158" s="17" t="s">
        <v>147</v>
      </c>
      <c r="BM158" s="231" t="s">
        <v>210</v>
      </c>
    </row>
    <row r="159" s="13" customFormat="1">
      <c r="A159" s="13"/>
      <c r="B159" s="233"/>
      <c r="C159" s="234"/>
      <c r="D159" s="235" t="s">
        <v>149</v>
      </c>
      <c r="E159" s="236" t="s">
        <v>1</v>
      </c>
      <c r="F159" s="237" t="s">
        <v>211</v>
      </c>
      <c r="G159" s="234"/>
      <c r="H159" s="236" t="s">
        <v>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149</v>
      </c>
      <c r="AU159" s="243" t="s">
        <v>86</v>
      </c>
      <c r="AV159" s="13" t="s">
        <v>84</v>
      </c>
      <c r="AW159" s="13" t="s">
        <v>32</v>
      </c>
      <c r="AX159" s="13" t="s">
        <v>76</v>
      </c>
      <c r="AY159" s="243" t="s">
        <v>140</v>
      </c>
    </row>
    <row r="160" s="13" customFormat="1">
      <c r="A160" s="13"/>
      <c r="B160" s="233"/>
      <c r="C160" s="234"/>
      <c r="D160" s="235" t="s">
        <v>149</v>
      </c>
      <c r="E160" s="236" t="s">
        <v>1</v>
      </c>
      <c r="F160" s="237" t="s">
        <v>212</v>
      </c>
      <c r="G160" s="234"/>
      <c r="H160" s="236" t="s">
        <v>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149</v>
      </c>
      <c r="AU160" s="243" t="s">
        <v>86</v>
      </c>
      <c r="AV160" s="13" t="s">
        <v>84</v>
      </c>
      <c r="AW160" s="13" t="s">
        <v>32</v>
      </c>
      <c r="AX160" s="13" t="s">
        <v>76</v>
      </c>
      <c r="AY160" s="243" t="s">
        <v>140</v>
      </c>
    </row>
    <row r="161" s="13" customFormat="1">
      <c r="A161" s="13"/>
      <c r="B161" s="233"/>
      <c r="C161" s="234"/>
      <c r="D161" s="235" t="s">
        <v>149</v>
      </c>
      <c r="E161" s="236" t="s">
        <v>1</v>
      </c>
      <c r="F161" s="237" t="s">
        <v>213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149</v>
      </c>
      <c r="AU161" s="243" t="s">
        <v>86</v>
      </c>
      <c r="AV161" s="13" t="s">
        <v>84</v>
      </c>
      <c r="AW161" s="13" t="s">
        <v>32</v>
      </c>
      <c r="AX161" s="13" t="s">
        <v>76</v>
      </c>
      <c r="AY161" s="243" t="s">
        <v>140</v>
      </c>
    </row>
    <row r="162" s="14" customFormat="1">
      <c r="A162" s="14"/>
      <c r="B162" s="244"/>
      <c r="C162" s="245"/>
      <c r="D162" s="235" t="s">
        <v>149</v>
      </c>
      <c r="E162" s="246" t="s">
        <v>1</v>
      </c>
      <c r="F162" s="247" t="s">
        <v>84</v>
      </c>
      <c r="G162" s="245"/>
      <c r="H162" s="248">
        <v>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149</v>
      </c>
      <c r="AU162" s="254" t="s">
        <v>86</v>
      </c>
      <c r="AV162" s="14" t="s">
        <v>86</v>
      </c>
      <c r="AW162" s="14" t="s">
        <v>32</v>
      </c>
      <c r="AX162" s="14" t="s">
        <v>84</v>
      </c>
      <c r="AY162" s="254" t="s">
        <v>140</v>
      </c>
    </row>
    <row r="163" s="2" customFormat="1" ht="16.5" customHeight="1">
      <c r="A163" s="38"/>
      <c r="B163" s="39"/>
      <c r="C163" s="219" t="s">
        <v>8</v>
      </c>
      <c r="D163" s="219" t="s">
        <v>143</v>
      </c>
      <c r="E163" s="220" t="s">
        <v>214</v>
      </c>
      <c r="F163" s="221" t="s">
        <v>215</v>
      </c>
      <c r="G163" s="222" t="s">
        <v>146</v>
      </c>
      <c r="H163" s="223">
        <v>12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41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147</v>
      </c>
      <c r="AT163" s="231" t="s">
        <v>143</v>
      </c>
      <c r="AU163" s="231" t="s">
        <v>86</v>
      </c>
      <c r="AY163" s="17" t="s">
        <v>140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84</v>
      </c>
      <c r="BK163" s="232">
        <f>ROUND(I163*H163,2)</f>
        <v>0</v>
      </c>
      <c r="BL163" s="17" t="s">
        <v>147</v>
      </c>
      <c r="BM163" s="231" t="s">
        <v>216</v>
      </c>
    </row>
    <row r="164" s="13" customFormat="1">
      <c r="A164" s="13"/>
      <c r="B164" s="233"/>
      <c r="C164" s="234"/>
      <c r="D164" s="235" t="s">
        <v>149</v>
      </c>
      <c r="E164" s="236" t="s">
        <v>1</v>
      </c>
      <c r="F164" s="237" t="s">
        <v>217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149</v>
      </c>
      <c r="AU164" s="243" t="s">
        <v>86</v>
      </c>
      <c r="AV164" s="13" t="s">
        <v>84</v>
      </c>
      <c r="AW164" s="13" t="s">
        <v>32</v>
      </c>
      <c r="AX164" s="13" t="s">
        <v>76</v>
      </c>
      <c r="AY164" s="243" t="s">
        <v>140</v>
      </c>
    </row>
    <row r="165" s="14" customFormat="1">
      <c r="A165" s="14"/>
      <c r="B165" s="244"/>
      <c r="C165" s="245"/>
      <c r="D165" s="235" t="s">
        <v>149</v>
      </c>
      <c r="E165" s="246" t="s">
        <v>1</v>
      </c>
      <c r="F165" s="247" t="s">
        <v>8</v>
      </c>
      <c r="G165" s="245"/>
      <c r="H165" s="248">
        <v>12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149</v>
      </c>
      <c r="AU165" s="254" t="s">
        <v>86</v>
      </c>
      <c r="AV165" s="14" t="s">
        <v>86</v>
      </c>
      <c r="AW165" s="14" t="s">
        <v>32</v>
      </c>
      <c r="AX165" s="14" t="s">
        <v>84</v>
      </c>
      <c r="AY165" s="254" t="s">
        <v>140</v>
      </c>
    </row>
    <row r="166" s="2" customFormat="1" ht="16.5" customHeight="1">
      <c r="A166" s="38"/>
      <c r="B166" s="39"/>
      <c r="C166" s="219" t="s">
        <v>218</v>
      </c>
      <c r="D166" s="219" t="s">
        <v>143</v>
      </c>
      <c r="E166" s="220" t="s">
        <v>219</v>
      </c>
      <c r="F166" s="221" t="s">
        <v>220</v>
      </c>
      <c r="G166" s="222" t="s">
        <v>160</v>
      </c>
      <c r="H166" s="223">
        <v>1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41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147</v>
      </c>
      <c r="AT166" s="231" t="s">
        <v>143</v>
      </c>
      <c r="AU166" s="231" t="s">
        <v>86</v>
      </c>
      <c r="AY166" s="17" t="s">
        <v>140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84</v>
      </c>
      <c r="BK166" s="232">
        <f>ROUND(I166*H166,2)</f>
        <v>0</v>
      </c>
      <c r="BL166" s="17" t="s">
        <v>147</v>
      </c>
      <c r="BM166" s="231" t="s">
        <v>221</v>
      </c>
    </row>
    <row r="167" s="13" customFormat="1">
      <c r="A167" s="13"/>
      <c r="B167" s="233"/>
      <c r="C167" s="234"/>
      <c r="D167" s="235" t="s">
        <v>149</v>
      </c>
      <c r="E167" s="236" t="s">
        <v>1</v>
      </c>
      <c r="F167" s="237" t="s">
        <v>222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149</v>
      </c>
      <c r="AU167" s="243" t="s">
        <v>86</v>
      </c>
      <c r="AV167" s="13" t="s">
        <v>84</v>
      </c>
      <c r="AW167" s="13" t="s">
        <v>32</v>
      </c>
      <c r="AX167" s="13" t="s">
        <v>76</v>
      </c>
      <c r="AY167" s="243" t="s">
        <v>140</v>
      </c>
    </row>
    <row r="168" s="13" customFormat="1">
      <c r="A168" s="13"/>
      <c r="B168" s="233"/>
      <c r="C168" s="234"/>
      <c r="D168" s="235" t="s">
        <v>149</v>
      </c>
      <c r="E168" s="236" t="s">
        <v>1</v>
      </c>
      <c r="F168" s="237" t="s">
        <v>223</v>
      </c>
      <c r="G168" s="234"/>
      <c r="H168" s="236" t="s">
        <v>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149</v>
      </c>
      <c r="AU168" s="243" t="s">
        <v>86</v>
      </c>
      <c r="AV168" s="13" t="s">
        <v>84</v>
      </c>
      <c r="AW168" s="13" t="s">
        <v>32</v>
      </c>
      <c r="AX168" s="13" t="s">
        <v>76</v>
      </c>
      <c r="AY168" s="243" t="s">
        <v>140</v>
      </c>
    </row>
    <row r="169" s="13" customFormat="1">
      <c r="A169" s="13"/>
      <c r="B169" s="233"/>
      <c r="C169" s="234"/>
      <c r="D169" s="235" t="s">
        <v>149</v>
      </c>
      <c r="E169" s="236" t="s">
        <v>1</v>
      </c>
      <c r="F169" s="237" t="s">
        <v>224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149</v>
      </c>
      <c r="AU169" s="243" t="s">
        <v>86</v>
      </c>
      <c r="AV169" s="13" t="s">
        <v>84</v>
      </c>
      <c r="AW169" s="13" t="s">
        <v>32</v>
      </c>
      <c r="AX169" s="13" t="s">
        <v>76</v>
      </c>
      <c r="AY169" s="243" t="s">
        <v>140</v>
      </c>
    </row>
    <row r="170" s="13" customFormat="1">
      <c r="A170" s="13"/>
      <c r="B170" s="233"/>
      <c r="C170" s="234"/>
      <c r="D170" s="235" t="s">
        <v>149</v>
      </c>
      <c r="E170" s="236" t="s">
        <v>1</v>
      </c>
      <c r="F170" s="237" t="s">
        <v>225</v>
      </c>
      <c r="G170" s="234"/>
      <c r="H170" s="236" t="s">
        <v>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149</v>
      </c>
      <c r="AU170" s="243" t="s">
        <v>86</v>
      </c>
      <c r="AV170" s="13" t="s">
        <v>84</v>
      </c>
      <c r="AW170" s="13" t="s">
        <v>32</v>
      </c>
      <c r="AX170" s="13" t="s">
        <v>76</v>
      </c>
      <c r="AY170" s="243" t="s">
        <v>140</v>
      </c>
    </row>
    <row r="171" s="13" customFormat="1">
      <c r="A171" s="13"/>
      <c r="B171" s="233"/>
      <c r="C171" s="234"/>
      <c r="D171" s="235" t="s">
        <v>149</v>
      </c>
      <c r="E171" s="236" t="s">
        <v>1</v>
      </c>
      <c r="F171" s="237" t="s">
        <v>226</v>
      </c>
      <c r="G171" s="234"/>
      <c r="H171" s="236" t="s">
        <v>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149</v>
      </c>
      <c r="AU171" s="243" t="s">
        <v>86</v>
      </c>
      <c r="AV171" s="13" t="s">
        <v>84</v>
      </c>
      <c r="AW171" s="13" t="s">
        <v>32</v>
      </c>
      <c r="AX171" s="13" t="s">
        <v>76</v>
      </c>
      <c r="AY171" s="243" t="s">
        <v>140</v>
      </c>
    </row>
    <row r="172" s="13" customFormat="1">
      <c r="A172" s="13"/>
      <c r="B172" s="233"/>
      <c r="C172" s="234"/>
      <c r="D172" s="235" t="s">
        <v>149</v>
      </c>
      <c r="E172" s="236" t="s">
        <v>1</v>
      </c>
      <c r="F172" s="237" t="s">
        <v>227</v>
      </c>
      <c r="G172" s="234"/>
      <c r="H172" s="236" t="s">
        <v>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149</v>
      </c>
      <c r="AU172" s="243" t="s">
        <v>86</v>
      </c>
      <c r="AV172" s="13" t="s">
        <v>84</v>
      </c>
      <c r="AW172" s="13" t="s">
        <v>32</v>
      </c>
      <c r="AX172" s="13" t="s">
        <v>76</v>
      </c>
      <c r="AY172" s="243" t="s">
        <v>140</v>
      </c>
    </row>
    <row r="173" s="14" customFormat="1">
      <c r="A173" s="14"/>
      <c r="B173" s="244"/>
      <c r="C173" s="245"/>
      <c r="D173" s="235" t="s">
        <v>149</v>
      </c>
      <c r="E173" s="246" t="s">
        <v>1</v>
      </c>
      <c r="F173" s="247" t="s">
        <v>84</v>
      </c>
      <c r="G173" s="245"/>
      <c r="H173" s="248">
        <v>1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149</v>
      </c>
      <c r="AU173" s="254" t="s">
        <v>86</v>
      </c>
      <c r="AV173" s="14" t="s">
        <v>86</v>
      </c>
      <c r="AW173" s="14" t="s">
        <v>32</v>
      </c>
      <c r="AX173" s="14" t="s">
        <v>84</v>
      </c>
      <c r="AY173" s="254" t="s">
        <v>140</v>
      </c>
    </row>
    <row r="174" s="2" customFormat="1" ht="16.5" customHeight="1">
      <c r="A174" s="38"/>
      <c r="B174" s="39"/>
      <c r="C174" s="219" t="s">
        <v>228</v>
      </c>
      <c r="D174" s="219" t="s">
        <v>143</v>
      </c>
      <c r="E174" s="220" t="s">
        <v>229</v>
      </c>
      <c r="F174" s="221" t="s">
        <v>230</v>
      </c>
      <c r="G174" s="222" t="s">
        <v>231</v>
      </c>
      <c r="H174" s="223">
        <v>1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41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147</v>
      </c>
      <c r="AT174" s="231" t="s">
        <v>143</v>
      </c>
      <c r="AU174" s="231" t="s">
        <v>86</v>
      </c>
      <c r="AY174" s="17" t="s">
        <v>140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84</v>
      </c>
      <c r="BK174" s="232">
        <f>ROUND(I174*H174,2)</f>
        <v>0</v>
      </c>
      <c r="BL174" s="17" t="s">
        <v>147</v>
      </c>
      <c r="BM174" s="231" t="s">
        <v>232</v>
      </c>
    </row>
    <row r="175" s="13" customFormat="1">
      <c r="A175" s="13"/>
      <c r="B175" s="233"/>
      <c r="C175" s="234"/>
      <c r="D175" s="235" t="s">
        <v>149</v>
      </c>
      <c r="E175" s="236" t="s">
        <v>1</v>
      </c>
      <c r="F175" s="237" t="s">
        <v>233</v>
      </c>
      <c r="G175" s="234"/>
      <c r="H175" s="236" t="s">
        <v>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149</v>
      </c>
      <c r="AU175" s="243" t="s">
        <v>86</v>
      </c>
      <c r="AV175" s="13" t="s">
        <v>84</v>
      </c>
      <c r="AW175" s="13" t="s">
        <v>32</v>
      </c>
      <c r="AX175" s="13" t="s">
        <v>76</v>
      </c>
      <c r="AY175" s="243" t="s">
        <v>140</v>
      </c>
    </row>
    <row r="176" s="13" customFormat="1">
      <c r="A176" s="13"/>
      <c r="B176" s="233"/>
      <c r="C176" s="234"/>
      <c r="D176" s="235" t="s">
        <v>149</v>
      </c>
      <c r="E176" s="236" t="s">
        <v>1</v>
      </c>
      <c r="F176" s="237" t="s">
        <v>234</v>
      </c>
      <c r="G176" s="234"/>
      <c r="H176" s="236" t="s">
        <v>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149</v>
      </c>
      <c r="AU176" s="243" t="s">
        <v>86</v>
      </c>
      <c r="AV176" s="13" t="s">
        <v>84</v>
      </c>
      <c r="AW176" s="13" t="s">
        <v>32</v>
      </c>
      <c r="AX176" s="13" t="s">
        <v>76</v>
      </c>
      <c r="AY176" s="243" t="s">
        <v>140</v>
      </c>
    </row>
    <row r="177" s="14" customFormat="1">
      <c r="A177" s="14"/>
      <c r="B177" s="244"/>
      <c r="C177" s="245"/>
      <c r="D177" s="235" t="s">
        <v>149</v>
      </c>
      <c r="E177" s="246" t="s">
        <v>1</v>
      </c>
      <c r="F177" s="247" t="s">
        <v>84</v>
      </c>
      <c r="G177" s="245"/>
      <c r="H177" s="248">
        <v>1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149</v>
      </c>
      <c r="AU177" s="254" t="s">
        <v>86</v>
      </c>
      <c r="AV177" s="14" t="s">
        <v>86</v>
      </c>
      <c r="AW177" s="14" t="s">
        <v>32</v>
      </c>
      <c r="AX177" s="14" t="s">
        <v>84</v>
      </c>
      <c r="AY177" s="254" t="s">
        <v>140</v>
      </c>
    </row>
    <row r="178" s="2" customFormat="1" ht="21.75" customHeight="1">
      <c r="A178" s="38"/>
      <c r="B178" s="39"/>
      <c r="C178" s="219" t="s">
        <v>235</v>
      </c>
      <c r="D178" s="219" t="s">
        <v>143</v>
      </c>
      <c r="E178" s="220" t="s">
        <v>236</v>
      </c>
      <c r="F178" s="221" t="s">
        <v>237</v>
      </c>
      <c r="G178" s="222" t="s">
        <v>231</v>
      </c>
      <c r="H178" s="223">
        <v>1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41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147</v>
      </c>
      <c r="AT178" s="231" t="s">
        <v>143</v>
      </c>
      <c r="AU178" s="231" t="s">
        <v>86</v>
      </c>
      <c r="AY178" s="17" t="s">
        <v>140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84</v>
      </c>
      <c r="BK178" s="232">
        <f>ROUND(I178*H178,2)</f>
        <v>0</v>
      </c>
      <c r="BL178" s="17" t="s">
        <v>147</v>
      </c>
      <c r="BM178" s="231" t="s">
        <v>238</v>
      </c>
    </row>
    <row r="179" s="13" customFormat="1">
      <c r="A179" s="13"/>
      <c r="B179" s="233"/>
      <c r="C179" s="234"/>
      <c r="D179" s="235" t="s">
        <v>149</v>
      </c>
      <c r="E179" s="236" t="s">
        <v>1</v>
      </c>
      <c r="F179" s="237" t="s">
        <v>239</v>
      </c>
      <c r="G179" s="234"/>
      <c r="H179" s="236" t="s">
        <v>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149</v>
      </c>
      <c r="AU179" s="243" t="s">
        <v>86</v>
      </c>
      <c r="AV179" s="13" t="s">
        <v>84</v>
      </c>
      <c r="AW179" s="13" t="s">
        <v>32</v>
      </c>
      <c r="AX179" s="13" t="s">
        <v>76</v>
      </c>
      <c r="AY179" s="243" t="s">
        <v>140</v>
      </c>
    </row>
    <row r="180" s="13" customFormat="1">
      <c r="A180" s="13"/>
      <c r="B180" s="233"/>
      <c r="C180" s="234"/>
      <c r="D180" s="235" t="s">
        <v>149</v>
      </c>
      <c r="E180" s="236" t="s">
        <v>1</v>
      </c>
      <c r="F180" s="237" t="s">
        <v>240</v>
      </c>
      <c r="G180" s="234"/>
      <c r="H180" s="236" t="s">
        <v>1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149</v>
      </c>
      <c r="AU180" s="243" t="s">
        <v>86</v>
      </c>
      <c r="AV180" s="13" t="s">
        <v>84</v>
      </c>
      <c r="AW180" s="13" t="s">
        <v>32</v>
      </c>
      <c r="AX180" s="13" t="s">
        <v>76</v>
      </c>
      <c r="AY180" s="243" t="s">
        <v>140</v>
      </c>
    </row>
    <row r="181" s="14" customFormat="1">
      <c r="A181" s="14"/>
      <c r="B181" s="244"/>
      <c r="C181" s="245"/>
      <c r="D181" s="235" t="s">
        <v>149</v>
      </c>
      <c r="E181" s="246" t="s">
        <v>1</v>
      </c>
      <c r="F181" s="247" t="s">
        <v>84</v>
      </c>
      <c r="G181" s="245"/>
      <c r="H181" s="248">
        <v>1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149</v>
      </c>
      <c r="AU181" s="254" t="s">
        <v>86</v>
      </c>
      <c r="AV181" s="14" t="s">
        <v>86</v>
      </c>
      <c r="AW181" s="14" t="s">
        <v>32</v>
      </c>
      <c r="AX181" s="14" t="s">
        <v>84</v>
      </c>
      <c r="AY181" s="254" t="s">
        <v>140</v>
      </c>
    </row>
    <row r="182" s="2" customFormat="1" ht="16.5" customHeight="1">
      <c r="A182" s="38"/>
      <c r="B182" s="39"/>
      <c r="C182" s="219" t="s">
        <v>241</v>
      </c>
      <c r="D182" s="219" t="s">
        <v>143</v>
      </c>
      <c r="E182" s="220" t="s">
        <v>242</v>
      </c>
      <c r="F182" s="221" t="s">
        <v>243</v>
      </c>
      <c r="G182" s="222" t="s">
        <v>231</v>
      </c>
      <c r="H182" s="223">
        <v>1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41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147</v>
      </c>
      <c r="AT182" s="231" t="s">
        <v>143</v>
      </c>
      <c r="AU182" s="231" t="s">
        <v>86</v>
      </c>
      <c r="AY182" s="17" t="s">
        <v>140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84</v>
      </c>
      <c r="BK182" s="232">
        <f>ROUND(I182*H182,2)</f>
        <v>0</v>
      </c>
      <c r="BL182" s="17" t="s">
        <v>147</v>
      </c>
      <c r="BM182" s="231" t="s">
        <v>244</v>
      </c>
    </row>
    <row r="183" s="14" customFormat="1">
      <c r="A183" s="14"/>
      <c r="B183" s="244"/>
      <c r="C183" s="245"/>
      <c r="D183" s="235" t="s">
        <v>149</v>
      </c>
      <c r="E183" s="246" t="s">
        <v>1</v>
      </c>
      <c r="F183" s="247" t="s">
        <v>84</v>
      </c>
      <c r="G183" s="245"/>
      <c r="H183" s="248">
        <v>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149</v>
      </c>
      <c r="AU183" s="254" t="s">
        <v>86</v>
      </c>
      <c r="AV183" s="14" t="s">
        <v>86</v>
      </c>
      <c r="AW183" s="14" t="s">
        <v>32</v>
      </c>
      <c r="AX183" s="14" t="s">
        <v>84</v>
      </c>
      <c r="AY183" s="254" t="s">
        <v>140</v>
      </c>
    </row>
    <row r="184" s="12" customFormat="1" ht="22.8" customHeight="1">
      <c r="A184" s="12"/>
      <c r="B184" s="203"/>
      <c r="C184" s="204"/>
      <c r="D184" s="205" t="s">
        <v>75</v>
      </c>
      <c r="E184" s="217" t="s">
        <v>245</v>
      </c>
      <c r="F184" s="217" t="s">
        <v>246</v>
      </c>
      <c r="G184" s="204"/>
      <c r="H184" s="204"/>
      <c r="I184" s="207"/>
      <c r="J184" s="218">
        <f>BK184</f>
        <v>0</v>
      </c>
      <c r="K184" s="204"/>
      <c r="L184" s="209"/>
      <c r="M184" s="210"/>
      <c r="N184" s="211"/>
      <c r="O184" s="211"/>
      <c r="P184" s="212">
        <f>SUM(P185:P189)</f>
        <v>0</v>
      </c>
      <c r="Q184" s="211"/>
      <c r="R184" s="212">
        <f>SUM(R185:R189)</f>
        <v>0</v>
      </c>
      <c r="S184" s="211"/>
      <c r="T184" s="213">
        <f>SUM(T185:T189)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139</v>
      </c>
      <c r="AT184" s="215" t="s">
        <v>75</v>
      </c>
      <c r="AU184" s="215" t="s">
        <v>84</v>
      </c>
      <c r="AY184" s="214" t="s">
        <v>140</v>
      </c>
      <c r="BK184" s="216">
        <f>SUM(BK185:BK189)</f>
        <v>0</v>
      </c>
    </row>
    <row r="185" s="2" customFormat="1" ht="16.5" customHeight="1">
      <c r="A185" s="38"/>
      <c r="B185" s="39"/>
      <c r="C185" s="219" t="s">
        <v>247</v>
      </c>
      <c r="D185" s="219" t="s">
        <v>143</v>
      </c>
      <c r="E185" s="220" t="s">
        <v>248</v>
      </c>
      <c r="F185" s="221" t="s">
        <v>249</v>
      </c>
      <c r="G185" s="222" t="s">
        <v>250</v>
      </c>
      <c r="H185" s="223">
        <v>1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41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147</v>
      </c>
      <c r="AT185" s="231" t="s">
        <v>143</v>
      </c>
      <c r="AU185" s="231" t="s">
        <v>86</v>
      </c>
      <c r="AY185" s="17" t="s">
        <v>140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84</v>
      </c>
      <c r="BK185" s="232">
        <f>ROUND(I185*H185,2)</f>
        <v>0</v>
      </c>
      <c r="BL185" s="17" t="s">
        <v>147</v>
      </c>
      <c r="BM185" s="231" t="s">
        <v>251</v>
      </c>
    </row>
    <row r="186" s="13" customFormat="1">
      <c r="A186" s="13"/>
      <c r="B186" s="233"/>
      <c r="C186" s="234"/>
      <c r="D186" s="235" t="s">
        <v>149</v>
      </c>
      <c r="E186" s="236" t="s">
        <v>1</v>
      </c>
      <c r="F186" s="237" t="s">
        <v>252</v>
      </c>
      <c r="G186" s="234"/>
      <c r="H186" s="236" t="s">
        <v>1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149</v>
      </c>
      <c r="AU186" s="243" t="s">
        <v>86</v>
      </c>
      <c r="AV186" s="13" t="s">
        <v>84</v>
      </c>
      <c r="AW186" s="13" t="s">
        <v>32</v>
      </c>
      <c r="AX186" s="13" t="s">
        <v>76</v>
      </c>
      <c r="AY186" s="243" t="s">
        <v>140</v>
      </c>
    </row>
    <row r="187" s="13" customFormat="1">
      <c r="A187" s="13"/>
      <c r="B187" s="233"/>
      <c r="C187" s="234"/>
      <c r="D187" s="235" t="s">
        <v>149</v>
      </c>
      <c r="E187" s="236" t="s">
        <v>1</v>
      </c>
      <c r="F187" s="237" t="s">
        <v>253</v>
      </c>
      <c r="G187" s="234"/>
      <c r="H187" s="236" t="s">
        <v>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149</v>
      </c>
      <c r="AU187" s="243" t="s">
        <v>86</v>
      </c>
      <c r="AV187" s="13" t="s">
        <v>84</v>
      </c>
      <c r="AW187" s="13" t="s">
        <v>32</v>
      </c>
      <c r="AX187" s="13" t="s">
        <v>76</v>
      </c>
      <c r="AY187" s="243" t="s">
        <v>140</v>
      </c>
    </row>
    <row r="188" s="13" customFormat="1">
      <c r="A188" s="13"/>
      <c r="B188" s="233"/>
      <c r="C188" s="234"/>
      <c r="D188" s="235" t="s">
        <v>149</v>
      </c>
      <c r="E188" s="236" t="s">
        <v>1</v>
      </c>
      <c r="F188" s="237" t="s">
        <v>254</v>
      </c>
      <c r="G188" s="234"/>
      <c r="H188" s="236" t="s">
        <v>1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149</v>
      </c>
      <c r="AU188" s="243" t="s">
        <v>86</v>
      </c>
      <c r="AV188" s="13" t="s">
        <v>84</v>
      </c>
      <c r="AW188" s="13" t="s">
        <v>32</v>
      </c>
      <c r="AX188" s="13" t="s">
        <v>76</v>
      </c>
      <c r="AY188" s="243" t="s">
        <v>140</v>
      </c>
    </row>
    <row r="189" s="14" customFormat="1">
      <c r="A189" s="14"/>
      <c r="B189" s="244"/>
      <c r="C189" s="245"/>
      <c r="D189" s="235" t="s">
        <v>149</v>
      </c>
      <c r="E189" s="246" t="s">
        <v>1</v>
      </c>
      <c r="F189" s="247" t="s">
        <v>84</v>
      </c>
      <c r="G189" s="245"/>
      <c r="H189" s="248">
        <v>1</v>
      </c>
      <c r="I189" s="249"/>
      <c r="J189" s="245"/>
      <c r="K189" s="245"/>
      <c r="L189" s="250"/>
      <c r="M189" s="255"/>
      <c r="N189" s="256"/>
      <c r="O189" s="256"/>
      <c r="P189" s="256"/>
      <c r="Q189" s="256"/>
      <c r="R189" s="256"/>
      <c r="S189" s="256"/>
      <c r="T189" s="25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149</v>
      </c>
      <c r="AU189" s="254" t="s">
        <v>86</v>
      </c>
      <c r="AV189" s="14" t="s">
        <v>86</v>
      </c>
      <c r="AW189" s="14" t="s">
        <v>32</v>
      </c>
      <c r="AX189" s="14" t="s">
        <v>84</v>
      </c>
      <c r="AY189" s="254" t="s">
        <v>140</v>
      </c>
    </row>
    <row r="190" s="2" customFormat="1" ht="6.96" customHeight="1">
      <c r="A190" s="38"/>
      <c r="B190" s="66"/>
      <c r="C190" s="67"/>
      <c r="D190" s="67"/>
      <c r="E190" s="67"/>
      <c r="F190" s="67"/>
      <c r="G190" s="67"/>
      <c r="H190" s="67"/>
      <c r="I190" s="67"/>
      <c r="J190" s="67"/>
      <c r="K190" s="67"/>
      <c r="L190" s="44"/>
      <c r="M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</row>
  </sheetData>
  <sheetProtection sheet="1" autoFilter="0" formatColumns="0" formatRows="0" objects="1" scenarios="1" spinCount="100000" saltValue="lSlq8lJWhi+oJVpKr04NbGs+JPvqduy+dNlr8bWWVnYHUNoM6W1HSrB+rqIstGKij8qzSiCuW8X8P5fxwiT1ow==" hashValue="icj7qpCeIRuz5gEoBYGnTNf295xksxxFmoQhD1GidOyHIghq2gqU0l3KyEATodeIbkCxqkALd+x9OaFmwFQ2Kg==" algorithmName="SHA-512" password="CA9C"/>
  <autoFilter ref="C120:K18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111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Otrokovice - regenerace panelového sídliště Trávníky - 2.etapa - komunikace, chodníky a park. stání na ul. SNP-verze 1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255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ROUND((SUM(BE121:BE185)),  2)</f>
        <v>0</v>
      </c>
      <c r="G33" s="38"/>
      <c r="H33" s="38"/>
      <c r="I33" s="155">
        <v>0.20999999999999999</v>
      </c>
      <c r="J33" s="154">
        <f>ROUND(((SUM(BE121:BE185))*I33),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ROUND((SUM(BF121:BF185)),  2)</f>
        <v>0</v>
      </c>
      <c r="G34" s="38"/>
      <c r="H34" s="38"/>
      <c r="I34" s="155">
        <v>0.12</v>
      </c>
      <c r="J34" s="154">
        <f>ROUND(((SUM(BF121:BF185))*I34),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ROUND((SUM(BG121:BG185)),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ROUND((SUM(BH121:BH185)),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ROUND((SUM(BI121:BI185)),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Otrokovice - regenerace panelového sídliště Trávníky - 2.etapa - komunikace, chodníky a park. stání na ul. SNP-verze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000.2 - Vedlejší a ostatní rozpočtové náklady - příméí výdaje - doprovodná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Otrokovice, m.č. Trávníky</v>
      </c>
      <c r="G89" s="40"/>
      <c r="H89" s="40"/>
      <c r="I89" s="32" t="s">
        <v>22</v>
      </c>
      <c r="J89" s="79" t="str">
        <f>IF(J12="","",J12)</f>
        <v>28. 2. 2024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32" t="s">
        <v>30</v>
      </c>
      <c r="J91" s="36" t="str">
        <f>E21</f>
        <v>M.Sedlářová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Ing.L.Alster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115</v>
      </c>
      <c r="D94" s="176"/>
      <c r="E94" s="176"/>
      <c r="F94" s="176"/>
      <c r="G94" s="176"/>
      <c r="H94" s="176"/>
      <c r="I94" s="176"/>
      <c r="J94" s="177" t="s">
        <v>116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117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118</v>
      </c>
    </row>
    <row r="97" s="9" customFormat="1" ht="24.96" customHeight="1">
      <c r="A97" s="9"/>
      <c r="B97" s="179"/>
      <c r="C97" s="180"/>
      <c r="D97" s="181" t="s">
        <v>119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120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121</v>
      </c>
      <c r="E99" s="188"/>
      <c r="F99" s="188"/>
      <c r="G99" s="188"/>
      <c r="H99" s="188"/>
      <c r="I99" s="188"/>
      <c r="J99" s="189">
        <f>J139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122</v>
      </c>
      <c r="E100" s="188"/>
      <c r="F100" s="188"/>
      <c r="G100" s="188"/>
      <c r="H100" s="188"/>
      <c r="I100" s="188"/>
      <c r="J100" s="189">
        <f>J157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123</v>
      </c>
      <c r="E101" s="188"/>
      <c r="F101" s="188"/>
      <c r="G101" s="188"/>
      <c r="H101" s="188"/>
      <c r="I101" s="188"/>
      <c r="J101" s="189">
        <f>J180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Otrokovice - regenerace panelového sídliště Trávníky - 2.etapa - komunikace, chodníky a park. stání na ul. SNP-verze 1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30" customHeight="1">
      <c r="A113" s="38"/>
      <c r="B113" s="39"/>
      <c r="C113" s="40"/>
      <c r="D113" s="40"/>
      <c r="E113" s="76" t="str">
        <f>E9</f>
        <v>SO 000.2 - Vedlejší a ostatní rozpočtové náklady - příméí výdaje - doprovodná část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Otrokovice, m.č. Trávníky</v>
      </c>
      <c r="G115" s="40"/>
      <c r="H115" s="40"/>
      <c r="I115" s="32" t="s">
        <v>22</v>
      </c>
      <c r="J115" s="79" t="str">
        <f>IF(J12="","",J12)</f>
        <v>28. 2. 2024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Město Otrokovice</v>
      </c>
      <c r="G117" s="40"/>
      <c r="H117" s="40"/>
      <c r="I117" s="32" t="s">
        <v>30</v>
      </c>
      <c r="J117" s="36" t="str">
        <f>E21</f>
        <v>M.Sedlářová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>Ing.L.Alster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125</v>
      </c>
      <c r="D120" s="194" t="s">
        <v>61</v>
      </c>
      <c r="E120" s="194" t="s">
        <v>57</v>
      </c>
      <c r="F120" s="194" t="s">
        <v>58</v>
      </c>
      <c r="G120" s="194" t="s">
        <v>126</v>
      </c>
      <c r="H120" s="194" t="s">
        <v>127</v>
      </c>
      <c r="I120" s="194" t="s">
        <v>128</v>
      </c>
      <c r="J120" s="195" t="s">
        <v>116</v>
      </c>
      <c r="K120" s="196" t="s">
        <v>129</v>
      </c>
      <c r="L120" s="197"/>
      <c r="M120" s="100" t="s">
        <v>1</v>
      </c>
      <c r="N120" s="101" t="s">
        <v>40</v>
      </c>
      <c r="O120" s="101" t="s">
        <v>130</v>
      </c>
      <c r="P120" s="101" t="s">
        <v>131</v>
      </c>
      <c r="Q120" s="101" t="s">
        <v>132</v>
      </c>
      <c r="R120" s="101" t="s">
        <v>133</v>
      </c>
      <c r="S120" s="101" t="s">
        <v>134</v>
      </c>
      <c r="T120" s="102" t="s">
        <v>135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136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0</v>
      </c>
      <c r="S121" s="104"/>
      <c r="T121" s="201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118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75</v>
      </c>
      <c r="E122" s="206" t="s">
        <v>137</v>
      </c>
      <c r="F122" s="206" t="s">
        <v>138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P123+P139+P157+P180</f>
        <v>0</v>
      </c>
      <c r="Q122" s="211"/>
      <c r="R122" s="212">
        <f>R123+R139+R157+R180</f>
        <v>0</v>
      </c>
      <c r="S122" s="211"/>
      <c r="T122" s="213">
        <f>T123+T139+T157+T180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139</v>
      </c>
      <c r="AT122" s="215" t="s">
        <v>75</v>
      </c>
      <c r="AU122" s="215" t="s">
        <v>76</v>
      </c>
      <c r="AY122" s="214" t="s">
        <v>140</v>
      </c>
      <c r="BK122" s="216">
        <f>BK123+BK139+BK157+BK180</f>
        <v>0</v>
      </c>
    </row>
    <row r="123" s="12" customFormat="1" ht="22.8" customHeight="1">
      <c r="A123" s="12"/>
      <c r="B123" s="203"/>
      <c r="C123" s="204"/>
      <c r="D123" s="205" t="s">
        <v>75</v>
      </c>
      <c r="E123" s="217" t="s">
        <v>141</v>
      </c>
      <c r="F123" s="217" t="s">
        <v>142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SUM(P124:P138)</f>
        <v>0</v>
      </c>
      <c r="Q123" s="211"/>
      <c r="R123" s="212">
        <f>SUM(R124:R138)</f>
        <v>0</v>
      </c>
      <c r="S123" s="211"/>
      <c r="T123" s="213">
        <f>SUM(T124:T138)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139</v>
      </c>
      <c r="AT123" s="215" t="s">
        <v>75</v>
      </c>
      <c r="AU123" s="215" t="s">
        <v>84</v>
      </c>
      <c r="AY123" s="214" t="s">
        <v>140</v>
      </c>
      <c r="BK123" s="216">
        <f>SUM(BK124:BK138)</f>
        <v>0</v>
      </c>
    </row>
    <row r="124" s="2" customFormat="1" ht="16.5" customHeight="1">
      <c r="A124" s="38"/>
      <c r="B124" s="39"/>
      <c r="C124" s="219" t="s">
        <v>84</v>
      </c>
      <c r="D124" s="219" t="s">
        <v>143</v>
      </c>
      <c r="E124" s="220" t="s">
        <v>144</v>
      </c>
      <c r="F124" s="221" t="s">
        <v>145</v>
      </c>
      <c r="G124" s="222" t="s">
        <v>146</v>
      </c>
      <c r="H124" s="223">
        <v>6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41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147</v>
      </c>
      <c r="AT124" s="231" t="s">
        <v>143</v>
      </c>
      <c r="AU124" s="231" t="s">
        <v>86</v>
      </c>
      <c r="AY124" s="17" t="s">
        <v>140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84</v>
      </c>
      <c r="BK124" s="232">
        <f>ROUND(I124*H124,2)</f>
        <v>0</v>
      </c>
      <c r="BL124" s="17" t="s">
        <v>147</v>
      </c>
      <c r="BM124" s="231" t="s">
        <v>256</v>
      </c>
    </row>
    <row r="125" s="13" customFormat="1">
      <c r="A125" s="13"/>
      <c r="B125" s="233"/>
      <c r="C125" s="234"/>
      <c r="D125" s="235" t="s">
        <v>149</v>
      </c>
      <c r="E125" s="236" t="s">
        <v>1</v>
      </c>
      <c r="F125" s="237" t="s">
        <v>150</v>
      </c>
      <c r="G125" s="234"/>
      <c r="H125" s="236" t="s">
        <v>1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149</v>
      </c>
      <c r="AU125" s="243" t="s">
        <v>86</v>
      </c>
      <c r="AV125" s="13" t="s">
        <v>84</v>
      </c>
      <c r="AW125" s="13" t="s">
        <v>32</v>
      </c>
      <c r="AX125" s="13" t="s">
        <v>76</v>
      </c>
      <c r="AY125" s="243" t="s">
        <v>140</v>
      </c>
    </row>
    <row r="126" s="14" customFormat="1">
      <c r="A126" s="14"/>
      <c r="B126" s="244"/>
      <c r="C126" s="245"/>
      <c r="D126" s="235" t="s">
        <v>149</v>
      </c>
      <c r="E126" s="246" t="s">
        <v>1</v>
      </c>
      <c r="F126" s="247" t="s">
        <v>177</v>
      </c>
      <c r="G126" s="245"/>
      <c r="H126" s="248">
        <v>6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149</v>
      </c>
      <c r="AU126" s="254" t="s">
        <v>86</v>
      </c>
      <c r="AV126" s="14" t="s">
        <v>86</v>
      </c>
      <c r="AW126" s="14" t="s">
        <v>32</v>
      </c>
      <c r="AX126" s="14" t="s">
        <v>84</v>
      </c>
      <c r="AY126" s="254" t="s">
        <v>140</v>
      </c>
    </row>
    <row r="127" s="2" customFormat="1" ht="16.5" customHeight="1">
      <c r="A127" s="38"/>
      <c r="B127" s="39"/>
      <c r="C127" s="219" t="s">
        <v>86</v>
      </c>
      <c r="D127" s="219" t="s">
        <v>143</v>
      </c>
      <c r="E127" s="220" t="s">
        <v>152</v>
      </c>
      <c r="F127" s="221" t="s">
        <v>153</v>
      </c>
      <c r="G127" s="222" t="s">
        <v>154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41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147</v>
      </c>
      <c r="AT127" s="231" t="s">
        <v>143</v>
      </c>
      <c r="AU127" s="231" t="s">
        <v>86</v>
      </c>
      <c r="AY127" s="17" t="s">
        <v>140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84</v>
      </c>
      <c r="BK127" s="232">
        <f>ROUND(I127*H127,2)</f>
        <v>0</v>
      </c>
      <c r="BL127" s="17" t="s">
        <v>147</v>
      </c>
      <c r="BM127" s="231" t="s">
        <v>257</v>
      </c>
    </row>
    <row r="128" s="13" customFormat="1">
      <c r="A128" s="13"/>
      <c r="B128" s="233"/>
      <c r="C128" s="234"/>
      <c r="D128" s="235" t="s">
        <v>149</v>
      </c>
      <c r="E128" s="236" t="s">
        <v>1</v>
      </c>
      <c r="F128" s="237" t="s">
        <v>156</v>
      </c>
      <c r="G128" s="234"/>
      <c r="H128" s="236" t="s">
        <v>1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149</v>
      </c>
      <c r="AU128" s="243" t="s">
        <v>86</v>
      </c>
      <c r="AV128" s="13" t="s">
        <v>84</v>
      </c>
      <c r="AW128" s="13" t="s">
        <v>32</v>
      </c>
      <c r="AX128" s="13" t="s">
        <v>76</v>
      </c>
      <c r="AY128" s="243" t="s">
        <v>140</v>
      </c>
    </row>
    <row r="129" s="14" customFormat="1">
      <c r="A129" s="14"/>
      <c r="B129" s="244"/>
      <c r="C129" s="245"/>
      <c r="D129" s="235" t="s">
        <v>149</v>
      </c>
      <c r="E129" s="246" t="s">
        <v>1</v>
      </c>
      <c r="F129" s="247" t="s">
        <v>84</v>
      </c>
      <c r="G129" s="245"/>
      <c r="H129" s="248">
        <v>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149</v>
      </c>
      <c r="AU129" s="254" t="s">
        <v>86</v>
      </c>
      <c r="AV129" s="14" t="s">
        <v>86</v>
      </c>
      <c r="AW129" s="14" t="s">
        <v>32</v>
      </c>
      <c r="AX129" s="14" t="s">
        <v>84</v>
      </c>
      <c r="AY129" s="254" t="s">
        <v>140</v>
      </c>
    </row>
    <row r="130" s="2" customFormat="1" ht="16.5" customHeight="1">
      <c r="A130" s="38"/>
      <c r="B130" s="39"/>
      <c r="C130" s="219" t="s">
        <v>157</v>
      </c>
      <c r="D130" s="219" t="s">
        <v>143</v>
      </c>
      <c r="E130" s="220" t="s">
        <v>158</v>
      </c>
      <c r="F130" s="221" t="s">
        <v>159</v>
      </c>
      <c r="G130" s="222" t="s">
        <v>160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147</v>
      </c>
      <c r="AT130" s="231" t="s">
        <v>143</v>
      </c>
      <c r="AU130" s="231" t="s">
        <v>86</v>
      </c>
      <c r="AY130" s="17" t="s">
        <v>140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147</v>
      </c>
      <c r="BM130" s="231" t="s">
        <v>258</v>
      </c>
    </row>
    <row r="131" s="13" customFormat="1">
      <c r="A131" s="13"/>
      <c r="B131" s="233"/>
      <c r="C131" s="234"/>
      <c r="D131" s="235" t="s">
        <v>149</v>
      </c>
      <c r="E131" s="236" t="s">
        <v>1</v>
      </c>
      <c r="F131" s="237" t="s">
        <v>162</v>
      </c>
      <c r="G131" s="234"/>
      <c r="H131" s="236" t="s">
        <v>1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149</v>
      </c>
      <c r="AU131" s="243" t="s">
        <v>86</v>
      </c>
      <c r="AV131" s="13" t="s">
        <v>84</v>
      </c>
      <c r="AW131" s="13" t="s">
        <v>32</v>
      </c>
      <c r="AX131" s="13" t="s">
        <v>76</v>
      </c>
      <c r="AY131" s="243" t="s">
        <v>140</v>
      </c>
    </row>
    <row r="132" s="13" customFormat="1">
      <c r="A132" s="13"/>
      <c r="B132" s="233"/>
      <c r="C132" s="234"/>
      <c r="D132" s="235" t="s">
        <v>149</v>
      </c>
      <c r="E132" s="236" t="s">
        <v>1</v>
      </c>
      <c r="F132" s="237" t="s">
        <v>163</v>
      </c>
      <c r="G132" s="234"/>
      <c r="H132" s="236" t="s">
        <v>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149</v>
      </c>
      <c r="AU132" s="243" t="s">
        <v>86</v>
      </c>
      <c r="AV132" s="13" t="s">
        <v>84</v>
      </c>
      <c r="AW132" s="13" t="s">
        <v>32</v>
      </c>
      <c r="AX132" s="13" t="s">
        <v>76</v>
      </c>
      <c r="AY132" s="243" t="s">
        <v>140</v>
      </c>
    </row>
    <row r="133" s="14" customFormat="1">
      <c r="A133" s="14"/>
      <c r="B133" s="244"/>
      <c r="C133" s="245"/>
      <c r="D133" s="235" t="s">
        <v>149</v>
      </c>
      <c r="E133" s="246" t="s">
        <v>1</v>
      </c>
      <c r="F133" s="247" t="s">
        <v>84</v>
      </c>
      <c r="G133" s="245"/>
      <c r="H133" s="248">
        <v>1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149</v>
      </c>
      <c r="AU133" s="254" t="s">
        <v>86</v>
      </c>
      <c r="AV133" s="14" t="s">
        <v>86</v>
      </c>
      <c r="AW133" s="14" t="s">
        <v>32</v>
      </c>
      <c r="AX133" s="14" t="s">
        <v>84</v>
      </c>
      <c r="AY133" s="254" t="s">
        <v>140</v>
      </c>
    </row>
    <row r="134" s="2" customFormat="1" ht="16.5" customHeight="1">
      <c r="A134" s="38"/>
      <c r="B134" s="39"/>
      <c r="C134" s="219" t="s">
        <v>164</v>
      </c>
      <c r="D134" s="219" t="s">
        <v>143</v>
      </c>
      <c r="E134" s="220" t="s">
        <v>165</v>
      </c>
      <c r="F134" s="221" t="s">
        <v>166</v>
      </c>
      <c r="G134" s="222" t="s">
        <v>167</v>
      </c>
      <c r="H134" s="223">
        <v>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147</v>
      </c>
      <c r="AT134" s="231" t="s">
        <v>143</v>
      </c>
      <c r="AU134" s="231" t="s">
        <v>86</v>
      </c>
      <c r="AY134" s="17" t="s">
        <v>140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147</v>
      </c>
      <c r="BM134" s="231" t="s">
        <v>259</v>
      </c>
    </row>
    <row r="135" s="13" customFormat="1">
      <c r="A135" s="13"/>
      <c r="B135" s="233"/>
      <c r="C135" s="234"/>
      <c r="D135" s="235" t="s">
        <v>149</v>
      </c>
      <c r="E135" s="236" t="s">
        <v>1</v>
      </c>
      <c r="F135" s="237" t="s">
        <v>169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149</v>
      </c>
      <c r="AU135" s="243" t="s">
        <v>86</v>
      </c>
      <c r="AV135" s="13" t="s">
        <v>84</v>
      </c>
      <c r="AW135" s="13" t="s">
        <v>32</v>
      </c>
      <c r="AX135" s="13" t="s">
        <v>76</v>
      </c>
      <c r="AY135" s="243" t="s">
        <v>140</v>
      </c>
    </row>
    <row r="136" s="14" customFormat="1">
      <c r="A136" s="14"/>
      <c r="B136" s="244"/>
      <c r="C136" s="245"/>
      <c r="D136" s="235" t="s">
        <v>149</v>
      </c>
      <c r="E136" s="246" t="s">
        <v>1</v>
      </c>
      <c r="F136" s="247" t="s">
        <v>84</v>
      </c>
      <c r="G136" s="245"/>
      <c r="H136" s="248">
        <v>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149</v>
      </c>
      <c r="AU136" s="254" t="s">
        <v>86</v>
      </c>
      <c r="AV136" s="14" t="s">
        <v>86</v>
      </c>
      <c r="AW136" s="14" t="s">
        <v>32</v>
      </c>
      <c r="AX136" s="14" t="s">
        <v>84</v>
      </c>
      <c r="AY136" s="254" t="s">
        <v>140</v>
      </c>
    </row>
    <row r="137" s="2" customFormat="1" ht="16.5" customHeight="1">
      <c r="A137" s="38"/>
      <c r="B137" s="39"/>
      <c r="C137" s="219" t="s">
        <v>139</v>
      </c>
      <c r="D137" s="219" t="s">
        <v>143</v>
      </c>
      <c r="E137" s="220" t="s">
        <v>170</v>
      </c>
      <c r="F137" s="221" t="s">
        <v>171</v>
      </c>
      <c r="G137" s="222" t="s">
        <v>172</v>
      </c>
      <c r="H137" s="223">
        <v>20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41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147</v>
      </c>
      <c r="AT137" s="231" t="s">
        <v>143</v>
      </c>
      <c r="AU137" s="231" t="s">
        <v>86</v>
      </c>
      <c r="AY137" s="17" t="s">
        <v>140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147</v>
      </c>
      <c r="BM137" s="231" t="s">
        <v>260</v>
      </c>
    </row>
    <row r="138" s="14" customFormat="1">
      <c r="A138" s="14"/>
      <c r="B138" s="244"/>
      <c r="C138" s="245"/>
      <c r="D138" s="235" t="s">
        <v>149</v>
      </c>
      <c r="E138" s="246" t="s">
        <v>1</v>
      </c>
      <c r="F138" s="247" t="s">
        <v>261</v>
      </c>
      <c r="G138" s="245"/>
      <c r="H138" s="248">
        <v>20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149</v>
      </c>
      <c r="AU138" s="254" t="s">
        <v>86</v>
      </c>
      <c r="AV138" s="14" t="s">
        <v>86</v>
      </c>
      <c r="AW138" s="14" t="s">
        <v>32</v>
      </c>
      <c r="AX138" s="14" t="s">
        <v>84</v>
      </c>
      <c r="AY138" s="254" t="s">
        <v>140</v>
      </c>
    </row>
    <row r="139" s="12" customFormat="1" ht="22.8" customHeight="1">
      <c r="A139" s="12"/>
      <c r="B139" s="203"/>
      <c r="C139" s="204"/>
      <c r="D139" s="205" t="s">
        <v>75</v>
      </c>
      <c r="E139" s="217" t="s">
        <v>175</v>
      </c>
      <c r="F139" s="217" t="s">
        <v>176</v>
      </c>
      <c r="G139" s="204"/>
      <c r="H139" s="204"/>
      <c r="I139" s="207"/>
      <c r="J139" s="218">
        <f>BK139</f>
        <v>0</v>
      </c>
      <c r="K139" s="204"/>
      <c r="L139" s="209"/>
      <c r="M139" s="210"/>
      <c r="N139" s="211"/>
      <c r="O139" s="211"/>
      <c r="P139" s="212">
        <f>SUM(P140:P156)</f>
        <v>0</v>
      </c>
      <c r="Q139" s="211"/>
      <c r="R139" s="212">
        <f>SUM(R140:R156)</f>
        <v>0</v>
      </c>
      <c r="S139" s="211"/>
      <c r="T139" s="213">
        <f>SUM(T140:T156)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139</v>
      </c>
      <c r="AT139" s="215" t="s">
        <v>75</v>
      </c>
      <c r="AU139" s="215" t="s">
        <v>84</v>
      </c>
      <c r="AY139" s="214" t="s">
        <v>140</v>
      </c>
      <c r="BK139" s="216">
        <f>SUM(BK140:BK156)</f>
        <v>0</v>
      </c>
    </row>
    <row r="140" s="2" customFormat="1" ht="16.5" customHeight="1">
      <c r="A140" s="38"/>
      <c r="B140" s="39"/>
      <c r="C140" s="219" t="s">
        <v>177</v>
      </c>
      <c r="D140" s="219" t="s">
        <v>143</v>
      </c>
      <c r="E140" s="220" t="s">
        <v>178</v>
      </c>
      <c r="F140" s="221" t="s">
        <v>179</v>
      </c>
      <c r="G140" s="222" t="s">
        <v>167</v>
      </c>
      <c r="H140" s="223">
        <v>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41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147</v>
      </c>
      <c r="AT140" s="231" t="s">
        <v>143</v>
      </c>
      <c r="AU140" s="231" t="s">
        <v>86</v>
      </c>
      <c r="AY140" s="17" t="s">
        <v>140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147</v>
      </c>
      <c r="BM140" s="231" t="s">
        <v>262</v>
      </c>
    </row>
    <row r="141" s="13" customFormat="1">
      <c r="A141" s="13"/>
      <c r="B141" s="233"/>
      <c r="C141" s="234"/>
      <c r="D141" s="235" t="s">
        <v>149</v>
      </c>
      <c r="E141" s="236" t="s">
        <v>1</v>
      </c>
      <c r="F141" s="237" t="s">
        <v>181</v>
      </c>
      <c r="G141" s="234"/>
      <c r="H141" s="236" t="s">
        <v>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149</v>
      </c>
      <c r="AU141" s="243" t="s">
        <v>86</v>
      </c>
      <c r="AV141" s="13" t="s">
        <v>84</v>
      </c>
      <c r="AW141" s="13" t="s">
        <v>32</v>
      </c>
      <c r="AX141" s="13" t="s">
        <v>76</v>
      </c>
      <c r="AY141" s="243" t="s">
        <v>140</v>
      </c>
    </row>
    <row r="142" s="13" customFormat="1">
      <c r="A142" s="13"/>
      <c r="B142" s="233"/>
      <c r="C142" s="234"/>
      <c r="D142" s="235" t="s">
        <v>149</v>
      </c>
      <c r="E142" s="236" t="s">
        <v>1</v>
      </c>
      <c r="F142" s="237" t="s">
        <v>182</v>
      </c>
      <c r="G142" s="234"/>
      <c r="H142" s="236" t="s">
        <v>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149</v>
      </c>
      <c r="AU142" s="243" t="s">
        <v>86</v>
      </c>
      <c r="AV142" s="13" t="s">
        <v>84</v>
      </c>
      <c r="AW142" s="13" t="s">
        <v>32</v>
      </c>
      <c r="AX142" s="13" t="s">
        <v>76</v>
      </c>
      <c r="AY142" s="243" t="s">
        <v>140</v>
      </c>
    </row>
    <row r="143" s="14" customFormat="1">
      <c r="A143" s="14"/>
      <c r="B143" s="244"/>
      <c r="C143" s="245"/>
      <c r="D143" s="235" t="s">
        <v>149</v>
      </c>
      <c r="E143" s="246" t="s">
        <v>1</v>
      </c>
      <c r="F143" s="247" t="s">
        <v>84</v>
      </c>
      <c r="G143" s="245"/>
      <c r="H143" s="248">
        <v>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149</v>
      </c>
      <c r="AU143" s="254" t="s">
        <v>86</v>
      </c>
      <c r="AV143" s="14" t="s">
        <v>86</v>
      </c>
      <c r="AW143" s="14" t="s">
        <v>32</v>
      </c>
      <c r="AX143" s="14" t="s">
        <v>84</v>
      </c>
      <c r="AY143" s="254" t="s">
        <v>140</v>
      </c>
    </row>
    <row r="144" s="2" customFormat="1" ht="16.5" customHeight="1">
      <c r="A144" s="38"/>
      <c r="B144" s="39"/>
      <c r="C144" s="219" t="s">
        <v>183</v>
      </c>
      <c r="D144" s="219" t="s">
        <v>143</v>
      </c>
      <c r="E144" s="220" t="s">
        <v>184</v>
      </c>
      <c r="F144" s="221" t="s">
        <v>185</v>
      </c>
      <c r="G144" s="222" t="s">
        <v>186</v>
      </c>
      <c r="H144" s="223">
        <v>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41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147</v>
      </c>
      <c r="AT144" s="231" t="s">
        <v>143</v>
      </c>
      <c r="AU144" s="231" t="s">
        <v>86</v>
      </c>
      <c r="AY144" s="17" t="s">
        <v>140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84</v>
      </c>
      <c r="BK144" s="232">
        <f>ROUND(I144*H144,2)</f>
        <v>0</v>
      </c>
      <c r="BL144" s="17" t="s">
        <v>147</v>
      </c>
      <c r="BM144" s="231" t="s">
        <v>263</v>
      </c>
    </row>
    <row r="145" s="13" customFormat="1">
      <c r="A145" s="13"/>
      <c r="B145" s="233"/>
      <c r="C145" s="234"/>
      <c r="D145" s="235" t="s">
        <v>149</v>
      </c>
      <c r="E145" s="236" t="s">
        <v>1</v>
      </c>
      <c r="F145" s="237" t="s">
        <v>188</v>
      </c>
      <c r="G145" s="234"/>
      <c r="H145" s="236" t="s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149</v>
      </c>
      <c r="AU145" s="243" t="s">
        <v>86</v>
      </c>
      <c r="AV145" s="13" t="s">
        <v>84</v>
      </c>
      <c r="AW145" s="13" t="s">
        <v>32</v>
      </c>
      <c r="AX145" s="13" t="s">
        <v>76</v>
      </c>
      <c r="AY145" s="243" t="s">
        <v>140</v>
      </c>
    </row>
    <row r="146" s="13" customFormat="1">
      <c r="A146" s="13"/>
      <c r="B146" s="233"/>
      <c r="C146" s="234"/>
      <c r="D146" s="235" t="s">
        <v>149</v>
      </c>
      <c r="E146" s="236" t="s">
        <v>1</v>
      </c>
      <c r="F146" s="237" t="s">
        <v>189</v>
      </c>
      <c r="G146" s="234"/>
      <c r="H146" s="236" t="s">
        <v>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149</v>
      </c>
      <c r="AU146" s="243" t="s">
        <v>86</v>
      </c>
      <c r="AV146" s="13" t="s">
        <v>84</v>
      </c>
      <c r="AW146" s="13" t="s">
        <v>32</v>
      </c>
      <c r="AX146" s="13" t="s">
        <v>76</v>
      </c>
      <c r="AY146" s="243" t="s">
        <v>140</v>
      </c>
    </row>
    <row r="147" s="14" customFormat="1">
      <c r="A147" s="14"/>
      <c r="B147" s="244"/>
      <c r="C147" s="245"/>
      <c r="D147" s="235" t="s">
        <v>149</v>
      </c>
      <c r="E147" s="246" t="s">
        <v>1</v>
      </c>
      <c r="F147" s="247" t="s">
        <v>84</v>
      </c>
      <c r="G147" s="245"/>
      <c r="H147" s="248">
        <v>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149</v>
      </c>
      <c r="AU147" s="254" t="s">
        <v>86</v>
      </c>
      <c r="AV147" s="14" t="s">
        <v>86</v>
      </c>
      <c r="AW147" s="14" t="s">
        <v>32</v>
      </c>
      <c r="AX147" s="14" t="s">
        <v>84</v>
      </c>
      <c r="AY147" s="254" t="s">
        <v>140</v>
      </c>
    </row>
    <row r="148" s="2" customFormat="1" ht="16.5" customHeight="1">
      <c r="A148" s="38"/>
      <c r="B148" s="39"/>
      <c r="C148" s="219" t="s">
        <v>190</v>
      </c>
      <c r="D148" s="219" t="s">
        <v>143</v>
      </c>
      <c r="E148" s="220" t="s">
        <v>191</v>
      </c>
      <c r="F148" s="221" t="s">
        <v>192</v>
      </c>
      <c r="G148" s="222" t="s">
        <v>193</v>
      </c>
      <c r="H148" s="223">
        <v>1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41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147</v>
      </c>
      <c r="AT148" s="231" t="s">
        <v>143</v>
      </c>
      <c r="AU148" s="231" t="s">
        <v>86</v>
      </c>
      <c r="AY148" s="17" t="s">
        <v>140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147</v>
      </c>
      <c r="BM148" s="231" t="s">
        <v>264</v>
      </c>
    </row>
    <row r="149" s="13" customFormat="1">
      <c r="A149" s="13"/>
      <c r="B149" s="233"/>
      <c r="C149" s="234"/>
      <c r="D149" s="235" t="s">
        <v>149</v>
      </c>
      <c r="E149" s="236" t="s">
        <v>1</v>
      </c>
      <c r="F149" s="237" t="s">
        <v>195</v>
      </c>
      <c r="G149" s="234"/>
      <c r="H149" s="236" t="s">
        <v>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149</v>
      </c>
      <c r="AU149" s="243" t="s">
        <v>86</v>
      </c>
      <c r="AV149" s="13" t="s">
        <v>84</v>
      </c>
      <c r="AW149" s="13" t="s">
        <v>32</v>
      </c>
      <c r="AX149" s="13" t="s">
        <v>76</v>
      </c>
      <c r="AY149" s="243" t="s">
        <v>140</v>
      </c>
    </row>
    <row r="150" s="14" customFormat="1">
      <c r="A150" s="14"/>
      <c r="B150" s="244"/>
      <c r="C150" s="245"/>
      <c r="D150" s="235" t="s">
        <v>149</v>
      </c>
      <c r="E150" s="246" t="s">
        <v>1</v>
      </c>
      <c r="F150" s="247" t="s">
        <v>84</v>
      </c>
      <c r="G150" s="245"/>
      <c r="H150" s="248">
        <v>1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149</v>
      </c>
      <c r="AU150" s="254" t="s">
        <v>86</v>
      </c>
      <c r="AV150" s="14" t="s">
        <v>86</v>
      </c>
      <c r="AW150" s="14" t="s">
        <v>32</v>
      </c>
      <c r="AX150" s="14" t="s">
        <v>84</v>
      </c>
      <c r="AY150" s="254" t="s">
        <v>140</v>
      </c>
    </row>
    <row r="151" s="2" customFormat="1" ht="16.5" customHeight="1">
      <c r="A151" s="38"/>
      <c r="B151" s="39"/>
      <c r="C151" s="219" t="s">
        <v>196</v>
      </c>
      <c r="D151" s="219" t="s">
        <v>143</v>
      </c>
      <c r="E151" s="220" t="s">
        <v>197</v>
      </c>
      <c r="F151" s="221" t="s">
        <v>198</v>
      </c>
      <c r="G151" s="222" t="s">
        <v>167</v>
      </c>
      <c r="H151" s="223">
        <v>1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41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147</v>
      </c>
      <c r="AT151" s="231" t="s">
        <v>143</v>
      </c>
      <c r="AU151" s="231" t="s">
        <v>86</v>
      </c>
      <c r="AY151" s="17" t="s">
        <v>140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84</v>
      </c>
      <c r="BK151" s="232">
        <f>ROUND(I151*H151,2)</f>
        <v>0</v>
      </c>
      <c r="BL151" s="17" t="s">
        <v>147</v>
      </c>
      <c r="BM151" s="231" t="s">
        <v>265</v>
      </c>
    </row>
    <row r="152" s="13" customFormat="1">
      <c r="A152" s="13"/>
      <c r="B152" s="233"/>
      <c r="C152" s="234"/>
      <c r="D152" s="235" t="s">
        <v>149</v>
      </c>
      <c r="E152" s="236" t="s">
        <v>1</v>
      </c>
      <c r="F152" s="237" t="s">
        <v>200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149</v>
      </c>
      <c r="AU152" s="243" t="s">
        <v>86</v>
      </c>
      <c r="AV152" s="13" t="s">
        <v>84</v>
      </c>
      <c r="AW152" s="13" t="s">
        <v>32</v>
      </c>
      <c r="AX152" s="13" t="s">
        <v>76</v>
      </c>
      <c r="AY152" s="243" t="s">
        <v>140</v>
      </c>
    </row>
    <row r="153" s="14" customFormat="1">
      <c r="A153" s="14"/>
      <c r="B153" s="244"/>
      <c r="C153" s="245"/>
      <c r="D153" s="235" t="s">
        <v>149</v>
      </c>
      <c r="E153" s="246" t="s">
        <v>1</v>
      </c>
      <c r="F153" s="247" t="s">
        <v>84</v>
      </c>
      <c r="G153" s="245"/>
      <c r="H153" s="248">
        <v>1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149</v>
      </c>
      <c r="AU153" s="254" t="s">
        <v>86</v>
      </c>
      <c r="AV153" s="14" t="s">
        <v>86</v>
      </c>
      <c r="AW153" s="14" t="s">
        <v>32</v>
      </c>
      <c r="AX153" s="14" t="s">
        <v>84</v>
      </c>
      <c r="AY153" s="254" t="s">
        <v>140</v>
      </c>
    </row>
    <row r="154" s="2" customFormat="1" ht="16.5" customHeight="1">
      <c r="A154" s="38"/>
      <c r="B154" s="39"/>
      <c r="C154" s="219" t="s">
        <v>151</v>
      </c>
      <c r="D154" s="219" t="s">
        <v>143</v>
      </c>
      <c r="E154" s="220" t="s">
        <v>201</v>
      </c>
      <c r="F154" s="221" t="s">
        <v>202</v>
      </c>
      <c r="G154" s="222" t="s">
        <v>167</v>
      </c>
      <c r="H154" s="223">
        <v>1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41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147</v>
      </c>
      <c r="AT154" s="231" t="s">
        <v>143</v>
      </c>
      <c r="AU154" s="231" t="s">
        <v>86</v>
      </c>
      <c r="AY154" s="17" t="s">
        <v>140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84</v>
      </c>
      <c r="BK154" s="232">
        <f>ROUND(I154*H154,2)</f>
        <v>0</v>
      </c>
      <c r="BL154" s="17" t="s">
        <v>147</v>
      </c>
      <c r="BM154" s="231" t="s">
        <v>266</v>
      </c>
    </row>
    <row r="155" s="13" customFormat="1">
      <c r="A155" s="13"/>
      <c r="B155" s="233"/>
      <c r="C155" s="234"/>
      <c r="D155" s="235" t="s">
        <v>149</v>
      </c>
      <c r="E155" s="236" t="s">
        <v>1</v>
      </c>
      <c r="F155" s="237" t="s">
        <v>204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149</v>
      </c>
      <c r="AU155" s="243" t="s">
        <v>86</v>
      </c>
      <c r="AV155" s="13" t="s">
        <v>84</v>
      </c>
      <c r="AW155" s="13" t="s">
        <v>32</v>
      </c>
      <c r="AX155" s="13" t="s">
        <v>76</v>
      </c>
      <c r="AY155" s="243" t="s">
        <v>140</v>
      </c>
    </row>
    <row r="156" s="14" customFormat="1">
      <c r="A156" s="14"/>
      <c r="B156" s="244"/>
      <c r="C156" s="245"/>
      <c r="D156" s="235" t="s">
        <v>149</v>
      </c>
      <c r="E156" s="246" t="s">
        <v>1</v>
      </c>
      <c r="F156" s="247" t="s">
        <v>84</v>
      </c>
      <c r="G156" s="245"/>
      <c r="H156" s="248">
        <v>1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149</v>
      </c>
      <c r="AU156" s="254" t="s">
        <v>86</v>
      </c>
      <c r="AV156" s="14" t="s">
        <v>86</v>
      </c>
      <c r="AW156" s="14" t="s">
        <v>32</v>
      </c>
      <c r="AX156" s="14" t="s">
        <v>84</v>
      </c>
      <c r="AY156" s="254" t="s">
        <v>140</v>
      </c>
    </row>
    <row r="157" s="12" customFormat="1" ht="22.8" customHeight="1">
      <c r="A157" s="12"/>
      <c r="B157" s="203"/>
      <c r="C157" s="204"/>
      <c r="D157" s="205" t="s">
        <v>75</v>
      </c>
      <c r="E157" s="217" t="s">
        <v>205</v>
      </c>
      <c r="F157" s="217" t="s">
        <v>206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SUM(P158:P179)</f>
        <v>0</v>
      </c>
      <c r="Q157" s="211"/>
      <c r="R157" s="212">
        <f>SUM(R158:R179)</f>
        <v>0</v>
      </c>
      <c r="S157" s="211"/>
      <c r="T157" s="213">
        <f>SUM(T158:T179)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139</v>
      </c>
      <c r="AT157" s="215" t="s">
        <v>75</v>
      </c>
      <c r="AU157" s="215" t="s">
        <v>84</v>
      </c>
      <c r="AY157" s="214" t="s">
        <v>140</v>
      </c>
      <c r="BK157" s="216">
        <f>SUM(BK158:BK179)</f>
        <v>0</v>
      </c>
    </row>
    <row r="158" s="2" customFormat="1" ht="16.5" customHeight="1">
      <c r="A158" s="38"/>
      <c r="B158" s="39"/>
      <c r="C158" s="219" t="s">
        <v>207</v>
      </c>
      <c r="D158" s="219" t="s">
        <v>143</v>
      </c>
      <c r="E158" s="220" t="s">
        <v>208</v>
      </c>
      <c r="F158" s="221" t="s">
        <v>209</v>
      </c>
      <c r="G158" s="222" t="s">
        <v>160</v>
      </c>
      <c r="H158" s="223">
        <v>1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41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147</v>
      </c>
      <c r="AT158" s="231" t="s">
        <v>143</v>
      </c>
      <c r="AU158" s="231" t="s">
        <v>86</v>
      </c>
      <c r="AY158" s="17" t="s">
        <v>140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84</v>
      </c>
      <c r="BK158" s="232">
        <f>ROUND(I158*H158,2)</f>
        <v>0</v>
      </c>
      <c r="BL158" s="17" t="s">
        <v>147</v>
      </c>
      <c r="BM158" s="231" t="s">
        <v>267</v>
      </c>
    </row>
    <row r="159" s="13" customFormat="1">
      <c r="A159" s="13"/>
      <c r="B159" s="233"/>
      <c r="C159" s="234"/>
      <c r="D159" s="235" t="s">
        <v>149</v>
      </c>
      <c r="E159" s="236" t="s">
        <v>1</v>
      </c>
      <c r="F159" s="237" t="s">
        <v>211</v>
      </c>
      <c r="G159" s="234"/>
      <c r="H159" s="236" t="s">
        <v>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149</v>
      </c>
      <c r="AU159" s="243" t="s">
        <v>86</v>
      </c>
      <c r="AV159" s="13" t="s">
        <v>84</v>
      </c>
      <c r="AW159" s="13" t="s">
        <v>32</v>
      </c>
      <c r="AX159" s="13" t="s">
        <v>76</v>
      </c>
      <c r="AY159" s="243" t="s">
        <v>140</v>
      </c>
    </row>
    <row r="160" s="13" customFormat="1">
      <c r="A160" s="13"/>
      <c r="B160" s="233"/>
      <c r="C160" s="234"/>
      <c r="D160" s="235" t="s">
        <v>149</v>
      </c>
      <c r="E160" s="236" t="s">
        <v>1</v>
      </c>
      <c r="F160" s="237" t="s">
        <v>212</v>
      </c>
      <c r="G160" s="234"/>
      <c r="H160" s="236" t="s">
        <v>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149</v>
      </c>
      <c r="AU160" s="243" t="s">
        <v>86</v>
      </c>
      <c r="AV160" s="13" t="s">
        <v>84</v>
      </c>
      <c r="AW160" s="13" t="s">
        <v>32</v>
      </c>
      <c r="AX160" s="13" t="s">
        <v>76</v>
      </c>
      <c r="AY160" s="243" t="s">
        <v>140</v>
      </c>
    </row>
    <row r="161" s="13" customFormat="1">
      <c r="A161" s="13"/>
      <c r="B161" s="233"/>
      <c r="C161" s="234"/>
      <c r="D161" s="235" t="s">
        <v>149</v>
      </c>
      <c r="E161" s="236" t="s">
        <v>1</v>
      </c>
      <c r="F161" s="237" t="s">
        <v>213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149</v>
      </c>
      <c r="AU161" s="243" t="s">
        <v>86</v>
      </c>
      <c r="AV161" s="13" t="s">
        <v>84</v>
      </c>
      <c r="AW161" s="13" t="s">
        <v>32</v>
      </c>
      <c r="AX161" s="13" t="s">
        <v>76</v>
      </c>
      <c r="AY161" s="243" t="s">
        <v>140</v>
      </c>
    </row>
    <row r="162" s="14" customFormat="1">
      <c r="A162" s="14"/>
      <c r="B162" s="244"/>
      <c r="C162" s="245"/>
      <c r="D162" s="235" t="s">
        <v>149</v>
      </c>
      <c r="E162" s="246" t="s">
        <v>1</v>
      </c>
      <c r="F162" s="247" t="s">
        <v>84</v>
      </c>
      <c r="G162" s="245"/>
      <c r="H162" s="248">
        <v>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149</v>
      </c>
      <c r="AU162" s="254" t="s">
        <v>86</v>
      </c>
      <c r="AV162" s="14" t="s">
        <v>86</v>
      </c>
      <c r="AW162" s="14" t="s">
        <v>32</v>
      </c>
      <c r="AX162" s="14" t="s">
        <v>84</v>
      </c>
      <c r="AY162" s="254" t="s">
        <v>140</v>
      </c>
    </row>
    <row r="163" s="2" customFormat="1" ht="16.5" customHeight="1">
      <c r="A163" s="38"/>
      <c r="B163" s="39"/>
      <c r="C163" s="219" t="s">
        <v>8</v>
      </c>
      <c r="D163" s="219" t="s">
        <v>143</v>
      </c>
      <c r="E163" s="220" t="s">
        <v>214</v>
      </c>
      <c r="F163" s="221" t="s">
        <v>215</v>
      </c>
      <c r="G163" s="222" t="s">
        <v>146</v>
      </c>
      <c r="H163" s="223">
        <v>8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41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147</v>
      </c>
      <c r="AT163" s="231" t="s">
        <v>143</v>
      </c>
      <c r="AU163" s="231" t="s">
        <v>86</v>
      </c>
      <c r="AY163" s="17" t="s">
        <v>140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84</v>
      </c>
      <c r="BK163" s="232">
        <f>ROUND(I163*H163,2)</f>
        <v>0</v>
      </c>
      <c r="BL163" s="17" t="s">
        <v>147</v>
      </c>
      <c r="BM163" s="231" t="s">
        <v>268</v>
      </c>
    </row>
    <row r="164" s="13" customFormat="1">
      <c r="A164" s="13"/>
      <c r="B164" s="233"/>
      <c r="C164" s="234"/>
      <c r="D164" s="235" t="s">
        <v>149</v>
      </c>
      <c r="E164" s="236" t="s">
        <v>1</v>
      </c>
      <c r="F164" s="237" t="s">
        <v>217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149</v>
      </c>
      <c r="AU164" s="243" t="s">
        <v>86</v>
      </c>
      <c r="AV164" s="13" t="s">
        <v>84</v>
      </c>
      <c r="AW164" s="13" t="s">
        <v>32</v>
      </c>
      <c r="AX164" s="13" t="s">
        <v>76</v>
      </c>
      <c r="AY164" s="243" t="s">
        <v>140</v>
      </c>
    </row>
    <row r="165" s="14" customFormat="1">
      <c r="A165" s="14"/>
      <c r="B165" s="244"/>
      <c r="C165" s="245"/>
      <c r="D165" s="235" t="s">
        <v>149</v>
      </c>
      <c r="E165" s="246" t="s">
        <v>1</v>
      </c>
      <c r="F165" s="247" t="s">
        <v>190</v>
      </c>
      <c r="G165" s="245"/>
      <c r="H165" s="248">
        <v>8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149</v>
      </c>
      <c r="AU165" s="254" t="s">
        <v>86</v>
      </c>
      <c r="AV165" s="14" t="s">
        <v>86</v>
      </c>
      <c r="AW165" s="14" t="s">
        <v>32</v>
      </c>
      <c r="AX165" s="14" t="s">
        <v>84</v>
      </c>
      <c r="AY165" s="254" t="s">
        <v>140</v>
      </c>
    </row>
    <row r="166" s="2" customFormat="1" ht="16.5" customHeight="1">
      <c r="A166" s="38"/>
      <c r="B166" s="39"/>
      <c r="C166" s="219" t="s">
        <v>218</v>
      </c>
      <c r="D166" s="219" t="s">
        <v>143</v>
      </c>
      <c r="E166" s="220" t="s">
        <v>219</v>
      </c>
      <c r="F166" s="221" t="s">
        <v>220</v>
      </c>
      <c r="G166" s="222" t="s">
        <v>160</v>
      </c>
      <c r="H166" s="223">
        <v>1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41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147</v>
      </c>
      <c r="AT166" s="231" t="s">
        <v>143</v>
      </c>
      <c r="AU166" s="231" t="s">
        <v>86</v>
      </c>
      <c r="AY166" s="17" t="s">
        <v>140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84</v>
      </c>
      <c r="BK166" s="232">
        <f>ROUND(I166*H166,2)</f>
        <v>0</v>
      </c>
      <c r="BL166" s="17" t="s">
        <v>147</v>
      </c>
      <c r="BM166" s="231" t="s">
        <v>269</v>
      </c>
    </row>
    <row r="167" s="13" customFormat="1">
      <c r="A167" s="13"/>
      <c r="B167" s="233"/>
      <c r="C167" s="234"/>
      <c r="D167" s="235" t="s">
        <v>149</v>
      </c>
      <c r="E167" s="236" t="s">
        <v>1</v>
      </c>
      <c r="F167" s="237" t="s">
        <v>222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149</v>
      </c>
      <c r="AU167" s="243" t="s">
        <v>86</v>
      </c>
      <c r="AV167" s="13" t="s">
        <v>84</v>
      </c>
      <c r="AW167" s="13" t="s">
        <v>32</v>
      </c>
      <c r="AX167" s="13" t="s">
        <v>76</v>
      </c>
      <c r="AY167" s="243" t="s">
        <v>140</v>
      </c>
    </row>
    <row r="168" s="13" customFormat="1">
      <c r="A168" s="13"/>
      <c r="B168" s="233"/>
      <c r="C168" s="234"/>
      <c r="D168" s="235" t="s">
        <v>149</v>
      </c>
      <c r="E168" s="236" t="s">
        <v>1</v>
      </c>
      <c r="F168" s="237" t="s">
        <v>223</v>
      </c>
      <c r="G168" s="234"/>
      <c r="H168" s="236" t="s">
        <v>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149</v>
      </c>
      <c r="AU168" s="243" t="s">
        <v>86</v>
      </c>
      <c r="AV168" s="13" t="s">
        <v>84</v>
      </c>
      <c r="AW168" s="13" t="s">
        <v>32</v>
      </c>
      <c r="AX168" s="13" t="s">
        <v>76</v>
      </c>
      <c r="AY168" s="243" t="s">
        <v>140</v>
      </c>
    </row>
    <row r="169" s="13" customFormat="1">
      <c r="A169" s="13"/>
      <c r="B169" s="233"/>
      <c r="C169" s="234"/>
      <c r="D169" s="235" t="s">
        <v>149</v>
      </c>
      <c r="E169" s="236" t="s">
        <v>1</v>
      </c>
      <c r="F169" s="237" t="s">
        <v>224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149</v>
      </c>
      <c r="AU169" s="243" t="s">
        <v>86</v>
      </c>
      <c r="AV169" s="13" t="s">
        <v>84</v>
      </c>
      <c r="AW169" s="13" t="s">
        <v>32</v>
      </c>
      <c r="AX169" s="13" t="s">
        <v>76</v>
      </c>
      <c r="AY169" s="243" t="s">
        <v>140</v>
      </c>
    </row>
    <row r="170" s="13" customFormat="1">
      <c r="A170" s="13"/>
      <c r="B170" s="233"/>
      <c r="C170" s="234"/>
      <c r="D170" s="235" t="s">
        <v>149</v>
      </c>
      <c r="E170" s="236" t="s">
        <v>1</v>
      </c>
      <c r="F170" s="237" t="s">
        <v>225</v>
      </c>
      <c r="G170" s="234"/>
      <c r="H170" s="236" t="s">
        <v>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149</v>
      </c>
      <c r="AU170" s="243" t="s">
        <v>86</v>
      </c>
      <c r="AV170" s="13" t="s">
        <v>84</v>
      </c>
      <c r="AW170" s="13" t="s">
        <v>32</v>
      </c>
      <c r="AX170" s="13" t="s">
        <v>76</v>
      </c>
      <c r="AY170" s="243" t="s">
        <v>140</v>
      </c>
    </row>
    <row r="171" s="13" customFormat="1">
      <c r="A171" s="13"/>
      <c r="B171" s="233"/>
      <c r="C171" s="234"/>
      <c r="D171" s="235" t="s">
        <v>149</v>
      </c>
      <c r="E171" s="236" t="s">
        <v>1</v>
      </c>
      <c r="F171" s="237" t="s">
        <v>226</v>
      </c>
      <c r="G171" s="234"/>
      <c r="H171" s="236" t="s">
        <v>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149</v>
      </c>
      <c r="AU171" s="243" t="s">
        <v>86</v>
      </c>
      <c r="AV171" s="13" t="s">
        <v>84</v>
      </c>
      <c r="AW171" s="13" t="s">
        <v>32</v>
      </c>
      <c r="AX171" s="13" t="s">
        <v>76</v>
      </c>
      <c r="AY171" s="243" t="s">
        <v>140</v>
      </c>
    </row>
    <row r="172" s="13" customFormat="1">
      <c r="A172" s="13"/>
      <c r="B172" s="233"/>
      <c r="C172" s="234"/>
      <c r="D172" s="235" t="s">
        <v>149</v>
      </c>
      <c r="E172" s="236" t="s">
        <v>1</v>
      </c>
      <c r="F172" s="237" t="s">
        <v>227</v>
      </c>
      <c r="G172" s="234"/>
      <c r="H172" s="236" t="s">
        <v>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149</v>
      </c>
      <c r="AU172" s="243" t="s">
        <v>86</v>
      </c>
      <c r="AV172" s="13" t="s">
        <v>84</v>
      </c>
      <c r="AW172" s="13" t="s">
        <v>32</v>
      </c>
      <c r="AX172" s="13" t="s">
        <v>76</v>
      </c>
      <c r="AY172" s="243" t="s">
        <v>140</v>
      </c>
    </row>
    <row r="173" s="14" customFormat="1">
      <c r="A173" s="14"/>
      <c r="B173" s="244"/>
      <c r="C173" s="245"/>
      <c r="D173" s="235" t="s">
        <v>149</v>
      </c>
      <c r="E173" s="246" t="s">
        <v>1</v>
      </c>
      <c r="F173" s="247" t="s">
        <v>84</v>
      </c>
      <c r="G173" s="245"/>
      <c r="H173" s="248">
        <v>1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149</v>
      </c>
      <c r="AU173" s="254" t="s">
        <v>86</v>
      </c>
      <c r="AV173" s="14" t="s">
        <v>86</v>
      </c>
      <c r="AW173" s="14" t="s">
        <v>32</v>
      </c>
      <c r="AX173" s="14" t="s">
        <v>84</v>
      </c>
      <c r="AY173" s="254" t="s">
        <v>140</v>
      </c>
    </row>
    <row r="174" s="2" customFormat="1" ht="16.5" customHeight="1">
      <c r="A174" s="38"/>
      <c r="B174" s="39"/>
      <c r="C174" s="219" t="s">
        <v>228</v>
      </c>
      <c r="D174" s="219" t="s">
        <v>143</v>
      </c>
      <c r="E174" s="220" t="s">
        <v>236</v>
      </c>
      <c r="F174" s="221" t="s">
        <v>270</v>
      </c>
      <c r="G174" s="222" t="s">
        <v>231</v>
      </c>
      <c r="H174" s="223">
        <v>1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41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147</v>
      </c>
      <c r="AT174" s="231" t="s">
        <v>143</v>
      </c>
      <c r="AU174" s="231" t="s">
        <v>86</v>
      </c>
      <c r="AY174" s="17" t="s">
        <v>140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84</v>
      </c>
      <c r="BK174" s="232">
        <f>ROUND(I174*H174,2)</f>
        <v>0</v>
      </c>
      <c r="BL174" s="17" t="s">
        <v>147</v>
      </c>
      <c r="BM174" s="231" t="s">
        <v>271</v>
      </c>
    </row>
    <row r="175" s="13" customFormat="1">
      <c r="A175" s="13"/>
      <c r="B175" s="233"/>
      <c r="C175" s="234"/>
      <c r="D175" s="235" t="s">
        <v>149</v>
      </c>
      <c r="E175" s="236" t="s">
        <v>1</v>
      </c>
      <c r="F175" s="237" t="s">
        <v>239</v>
      </c>
      <c r="G175" s="234"/>
      <c r="H175" s="236" t="s">
        <v>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149</v>
      </c>
      <c r="AU175" s="243" t="s">
        <v>86</v>
      </c>
      <c r="AV175" s="13" t="s">
        <v>84</v>
      </c>
      <c r="AW175" s="13" t="s">
        <v>32</v>
      </c>
      <c r="AX175" s="13" t="s">
        <v>76</v>
      </c>
      <c r="AY175" s="243" t="s">
        <v>140</v>
      </c>
    </row>
    <row r="176" s="13" customFormat="1">
      <c r="A176" s="13"/>
      <c r="B176" s="233"/>
      <c r="C176" s="234"/>
      <c r="D176" s="235" t="s">
        <v>149</v>
      </c>
      <c r="E176" s="236" t="s">
        <v>1</v>
      </c>
      <c r="F176" s="237" t="s">
        <v>272</v>
      </c>
      <c r="G176" s="234"/>
      <c r="H176" s="236" t="s">
        <v>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149</v>
      </c>
      <c r="AU176" s="243" t="s">
        <v>86</v>
      </c>
      <c r="AV176" s="13" t="s">
        <v>84</v>
      </c>
      <c r="AW176" s="13" t="s">
        <v>32</v>
      </c>
      <c r="AX176" s="13" t="s">
        <v>76</v>
      </c>
      <c r="AY176" s="243" t="s">
        <v>140</v>
      </c>
    </row>
    <row r="177" s="14" customFormat="1">
      <c r="A177" s="14"/>
      <c r="B177" s="244"/>
      <c r="C177" s="245"/>
      <c r="D177" s="235" t="s">
        <v>149</v>
      </c>
      <c r="E177" s="246" t="s">
        <v>1</v>
      </c>
      <c r="F177" s="247" t="s">
        <v>84</v>
      </c>
      <c r="G177" s="245"/>
      <c r="H177" s="248">
        <v>1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149</v>
      </c>
      <c r="AU177" s="254" t="s">
        <v>86</v>
      </c>
      <c r="AV177" s="14" t="s">
        <v>86</v>
      </c>
      <c r="AW177" s="14" t="s">
        <v>32</v>
      </c>
      <c r="AX177" s="14" t="s">
        <v>84</v>
      </c>
      <c r="AY177" s="254" t="s">
        <v>140</v>
      </c>
    </row>
    <row r="178" s="2" customFormat="1" ht="16.5" customHeight="1">
      <c r="A178" s="38"/>
      <c r="B178" s="39"/>
      <c r="C178" s="219" t="s">
        <v>235</v>
      </c>
      <c r="D178" s="219" t="s">
        <v>143</v>
      </c>
      <c r="E178" s="220" t="s">
        <v>242</v>
      </c>
      <c r="F178" s="221" t="s">
        <v>243</v>
      </c>
      <c r="G178" s="222" t="s">
        <v>231</v>
      </c>
      <c r="H178" s="223">
        <v>1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41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147</v>
      </c>
      <c r="AT178" s="231" t="s">
        <v>143</v>
      </c>
      <c r="AU178" s="231" t="s">
        <v>86</v>
      </c>
      <c r="AY178" s="17" t="s">
        <v>140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84</v>
      </c>
      <c r="BK178" s="232">
        <f>ROUND(I178*H178,2)</f>
        <v>0</v>
      </c>
      <c r="BL178" s="17" t="s">
        <v>147</v>
      </c>
      <c r="BM178" s="231" t="s">
        <v>273</v>
      </c>
    </row>
    <row r="179" s="14" customFormat="1">
      <c r="A179" s="14"/>
      <c r="B179" s="244"/>
      <c r="C179" s="245"/>
      <c r="D179" s="235" t="s">
        <v>149</v>
      </c>
      <c r="E179" s="246" t="s">
        <v>1</v>
      </c>
      <c r="F179" s="247" t="s">
        <v>84</v>
      </c>
      <c r="G179" s="245"/>
      <c r="H179" s="248">
        <v>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149</v>
      </c>
      <c r="AU179" s="254" t="s">
        <v>86</v>
      </c>
      <c r="AV179" s="14" t="s">
        <v>86</v>
      </c>
      <c r="AW179" s="14" t="s">
        <v>32</v>
      </c>
      <c r="AX179" s="14" t="s">
        <v>84</v>
      </c>
      <c r="AY179" s="254" t="s">
        <v>140</v>
      </c>
    </row>
    <row r="180" s="12" customFormat="1" ht="22.8" customHeight="1">
      <c r="A180" s="12"/>
      <c r="B180" s="203"/>
      <c r="C180" s="204"/>
      <c r="D180" s="205" t="s">
        <v>75</v>
      </c>
      <c r="E180" s="217" t="s">
        <v>245</v>
      </c>
      <c r="F180" s="217" t="s">
        <v>246</v>
      </c>
      <c r="G180" s="204"/>
      <c r="H180" s="204"/>
      <c r="I180" s="207"/>
      <c r="J180" s="218">
        <f>BK180</f>
        <v>0</v>
      </c>
      <c r="K180" s="204"/>
      <c r="L180" s="209"/>
      <c r="M180" s="210"/>
      <c r="N180" s="211"/>
      <c r="O180" s="211"/>
      <c r="P180" s="212">
        <f>SUM(P181:P185)</f>
        <v>0</v>
      </c>
      <c r="Q180" s="211"/>
      <c r="R180" s="212">
        <f>SUM(R181:R185)</f>
        <v>0</v>
      </c>
      <c r="S180" s="211"/>
      <c r="T180" s="213">
        <f>SUM(T181:T185)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139</v>
      </c>
      <c r="AT180" s="215" t="s">
        <v>75</v>
      </c>
      <c r="AU180" s="215" t="s">
        <v>84</v>
      </c>
      <c r="AY180" s="214" t="s">
        <v>140</v>
      </c>
      <c r="BK180" s="216">
        <f>SUM(BK181:BK185)</f>
        <v>0</v>
      </c>
    </row>
    <row r="181" s="2" customFormat="1" ht="16.5" customHeight="1">
      <c r="A181" s="38"/>
      <c r="B181" s="39"/>
      <c r="C181" s="219" t="s">
        <v>241</v>
      </c>
      <c r="D181" s="219" t="s">
        <v>143</v>
      </c>
      <c r="E181" s="220" t="s">
        <v>248</v>
      </c>
      <c r="F181" s="221" t="s">
        <v>249</v>
      </c>
      <c r="G181" s="222" t="s">
        <v>250</v>
      </c>
      <c r="H181" s="223">
        <v>1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41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147</v>
      </c>
      <c r="AT181" s="231" t="s">
        <v>143</v>
      </c>
      <c r="AU181" s="231" t="s">
        <v>86</v>
      </c>
      <c r="AY181" s="17" t="s">
        <v>140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84</v>
      </c>
      <c r="BK181" s="232">
        <f>ROUND(I181*H181,2)</f>
        <v>0</v>
      </c>
      <c r="BL181" s="17" t="s">
        <v>147</v>
      </c>
      <c r="BM181" s="231" t="s">
        <v>274</v>
      </c>
    </row>
    <row r="182" s="13" customFormat="1">
      <c r="A182" s="13"/>
      <c r="B182" s="233"/>
      <c r="C182" s="234"/>
      <c r="D182" s="235" t="s">
        <v>149</v>
      </c>
      <c r="E182" s="236" t="s">
        <v>1</v>
      </c>
      <c r="F182" s="237" t="s">
        <v>252</v>
      </c>
      <c r="G182" s="234"/>
      <c r="H182" s="236" t="s">
        <v>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149</v>
      </c>
      <c r="AU182" s="243" t="s">
        <v>86</v>
      </c>
      <c r="AV182" s="13" t="s">
        <v>84</v>
      </c>
      <c r="AW182" s="13" t="s">
        <v>32</v>
      </c>
      <c r="AX182" s="13" t="s">
        <v>76</v>
      </c>
      <c r="AY182" s="243" t="s">
        <v>140</v>
      </c>
    </row>
    <row r="183" s="13" customFormat="1">
      <c r="A183" s="13"/>
      <c r="B183" s="233"/>
      <c r="C183" s="234"/>
      <c r="D183" s="235" t="s">
        <v>149</v>
      </c>
      <c r="E183" s="236" t="s">
        <v>1</v>
      </c>
      <c r="F183" s="237" t="s">
        <v>253</v>
      </c>
      <c r="G183" s="234"/>
      <c r="H183" s="236" t="s">
        <v>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149</v>
      </c>
      <c r="AU183" s="243" t="s">
        <v>86</v>
      </c>
      <c r="AV183" s="13" t="s">
        <v>84</v>
      </c>
      <c r="AW183" s="13" t="s">
        <v>32</v>
      </c>
      <c r="AX183" s="13" t="s">
        <v>76</v>
      </c>
      <c r="AY183" s="243" t="s">
        <v>140</v>
      </c>
    </row>
    <row r="184" s="13" customFormat="1">
      <c r="A184" s="13"/>
      <c r="B184" s="233"/>
      <c r="C184" s="234"/>
      <c r="D184" s="235" t="s">
        <v>149</v>
      </c>
      <c r="E184" s="236" t="s">
        <v>1</v>
      </c>
      <c r="F184" s="237" t="s">
        <v>254</v>
      </c>
      <c r="G184" s="234"/>
      <c r="H184" s="236" t="s">
        <v>1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149</v>
      </c>
      <c r="AU184" s="243" t="s">
        <v>86</v>
      </c>
      <c r="AV184" s="13" t="s">
        <v>84</v>
      </c>
      <c r="AW184" s="13" t="s">
        <v>32</v>
      </c>
      <c r="AX184" s="13" t="s">
        <v>76</v>
      </c>
      <c r="AY184" s="243" t="s">
        <v>140</v>
      </c>
    </row>
    <row r="185" s="14" customFormat="1">
      <c r="A185" s="14"/>
      <c r="B185" s="244"/>
      <c r="C185" s="245"/>
      <c r="D185" s="235" t="s">
        <v>149</v>
      </c>
      <c r="E185" s="246" t="s">
        <v>1</v>
      </c>
      <c r="F185" s="247" t="s">
        <v>84</v>
      </c>
      <c r="G185" s="245"/>
      <c r="H185" s="248">
        <v>1</v>
      </c>
      <c r="I185" s="249"/>
      <c r="J185" s="245"/>
      <c r="K185" s="245"/>
      <c r="L185" s="250"/>
      <c r="M185" s="255"/>
      <c r="N185" s="256"/>
      <c r="O185" s="256"/>
      <c r="P185" s="256"/>
      <c r="Q185" s="256"/>
      <c r="R185" s="256"/>
      <c r="S185" s="256"/>
      <c r="T185" s="25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149</v>
      </c>
      <c r="AU185" s="254" t="s">
        <v>86</v>
      </c>
      <c r="AV185" s="14" t="s">
        <v>86</v>
      </c>
      <c r="AW185" s="14" t="s">
        <v>32</v>
      </c>
      <c r="AX185" s="14" t="s">
        <v>84</v>
      </c>
      <c r="AY185" s="254" t="s">
        <v>140</v>
      </c>
    </row>
    <row r="186" s="2" customFormat="1" ht="6.96" customHeight="1">
      <c r="A186" s="38"/>
      <c r="B186" s="66"/>
      <c r="C186" s="67"/>
      <c r="D186" s="67"/>
      <c r="E186" s="67"/>
      <c r="F186" s="67"/>
      <c r="G186" s="67"/>
      <c r="H186" s="67"/>
      <c r="I186" s="67"/>
      <c r="J186" s="67"/>
      <c r="K186" s="67"/>
      <c r="L186" s="44"/>
      <c r="M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</sheetData>
  <sheetProtection sheet="1" autoFilter="0" formatColumns="0" formatRows="0" objects="1" scenarios="1" spinCount="100000" saltValue="hN8gsQzIuPa+tkuY9P+Id/sDDkabS7TCsZFzonibexve6gihvWXRcn1pp5NDKOqFgGwah1JrZr9Pw63g/FFYJQ==" hashValue="vrJzmt2mRaslpYQSvC9564l44d07hyRwGCmWGm06OKEgiDS0RPLyOlyOvwWcX08S9EV3eRO6aAxtXpMAjb5Npg==" algorithmName="SHA-512" password="CA9C"/>
  <autoFilter ref="C120:K18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111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Otrokovice - regenerace panelového sídliště Trávníky - 2.etapa - komunikace, chodníky a park. stání na ul. SNP-verze 1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275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ROUND((SUM(BE127:BE415)),  2)</f>
        <v>0</v>
      </c>
      <c r="G33" s="38"/>
      <c r="H33" s="38"/>
      <c r="I33" s="155">
        <v>0.20999999999999999</v>
      </c>
      <c r="J33" s="154">
        <f>ROUND(((SUM(BE127:BE415))*I33),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ROUND((SUM(BF127:BF415)),  2)</f>
        <v>0</v>
      </c>
      <c r="G34" s="38"/>
      <c r="H34" s="38"/>
      <c r="I34" s="155">
        <v>0.12</v>
      </c>
      <c r="J34" s="154">
        <f>ROUND(((SUM(BF127:BF415))*I34),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ROUND((SUM(BG127:BG415)),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ROUND((SUM(BH127:BH415)),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ROUND((SUM(BI127:BI415)),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Otrokovice - regenerace panelového sídliště Trávníky - 2.etapa - komunikace, chodníky a park. stání na ul. SNP-verze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101.1 - Komunikace, parkovací stání a chodníky - přímé výdaje - hlavní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Otrokovice, m.č. Trávníky</v>
      </c>
      <c r="G89" s="40"/>
      <c r="H89" s="40"/>
      <c r="I89" s="32" t="s">
        <v>22</v>
      </c>
      <c r="J89" s="79" t="str">
        <f>IF(J12="","",J12)</f>
        <v>28. 2. 2024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32" t="s">
        <v>30</v>
      </c>
      <c r="J91" s="36" t="str">
        <f>E21</f>
        <v>M.Sedlářová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Ing.L.Alster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115</v>
      </c>
      <c r="D94" s="176"/>
      <c r="E94" s="176"/>
      <c r="F94" s="176"/>
      <c r="G94" s="176"/>
      <c r="H94" s="176"/>
      <c r="I94" s="176"/>
      <c r="J94" s="177" t="s">
        <v>116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117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118</v>
      </c>
    </row>
    <row r="97" s="9" customFormat="1" ht="24.96" customHeight="1">
      <c r="A97" s="9"/>
      <c r="B97" s="179"/>
      <c r="C97" s="180"/>
      <c r="D97" s="181" t="s">
        <v>276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277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278</v>
      </c>
      <c r="E99" s="188"/>
      <c r="F99" s="188"/>
      <c r="G99" s="188"/>
      <c r="H99" s="188"/>
      <c r="I99" s="188"/>
      <c r="J99" s="189">
        <f>J174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279</v>
      </c>
      <c r="E100" s="188"/>
      <c r="F100" s="188"/>
      <c r="G100" s="188"/>
      <c r="H100" s="188"/>
      <c r="I100" s="188"/>
      <c r="J100" s="189">
        <f>J221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280</v>
      </c>
      <c r="E101" s="188"/>
      <c r="F101" s="188"/>
      <c r="G101" s="188"/>
      <c r="H101" s="188"/>
      <c r="I101" s="188"/>
      <c r="J101" s="189">
        <f>J233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281</v>
      </c>
      <c r="E102" s="188"/>
      <c r="F102" s="188"/>
      <c r="G102" s="188"/>
      <c r="H102" s="188"/>
      <c r="I102" s="188"/>
      <c r="J102" s="189">
        <f>J242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282</v>
      </c>
      <c r="E103" s="188"/>
      <c r="F103" s="188"/>
      <c r="G103" s="188"/>
      <c r="H103" s="188"/>
      <c r="I103" s="188"/>
      <c r="J103" s="189">
        <f>J250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283</v>
      </c>
      <c r="E104" s="188"/>
      <c r="F104" s="188"/>
      <c r="G104" s="188"/>
      <c r="H104" s="188"/>
      <c r="I104" s="188"/>
      <c r="J104" s="189">
        <f>J323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284</v>
      </c>
      <c r="E105" s="188"/>
      <c r="F105" s="188"/>
      <c r="G105" s="188"/>
      <c r="H105" s="188"/>
      <c r="I105" s="188"/>
      <c r="J105" s="189">
        <f>J367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285</v>
      </c>
      <c r="E106" s="188"/>
      <c r="F106" s="188"/>
      <c r="G106" s="188"/>
      <c r="H106" s="188"/>
      <c r="I106" s="188"/>
      <c r="J106" s="189">
        <f>J390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286</v>
      </c>
      <c r="E107" s="188"/>
      <c r="F107" s="188"/>
      <c r="G107" s="188"/>
      <c r="H107" s="188"/>
      <c r="I107" s="188"/>
      <c r="J107" s="189">
        <f>J413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124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6.25" customHeight="1">
      <c r="A117" s="38"/>
      <c r="B117" s="39"/>
      <c r="C117" s="40"/>
      <c r="D117" s="40"/>
      <c r="E117" s="174" t="str">
        <f>E7</f>
        <v>Otrokovice - regenerace panelového sídliště Trávníky - 2.etapa - komunikace, chodníky a park. stání na ul. SNP-verze 1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112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30" customHeight="1">
      <c r="A119" s="38"/>
      <c r="B119" s="39"/>
      <c r="C119" s="40"/>
      <c r="D119" s="40"/>
      <c r="E119" s="76" t="str">
        <f>E9</f>
        <v>SO 101.1 - Komunikace, parkovací stání a chodníky - přímé výdaje - hlavní část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Otrokovice, m.č. Trávníky</v>
      </c>
      <c r="G121" s="40"/>
      <c r="H121" s="40"/>
      <c r="I121" s="32" t="s">
        <v>22</v>
      </c>
      <c r="J121" s="79" t="str">
        <f>IF(J12="","",J12)</f>
        <v>28. 2. 2024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Město Otrokovice</v>
      </c>
      <c r="G123" s="40"/>
      <c r="H123" s="40"/>
      <c r="I123" s="32" t="s">
        <v>30</v>
      </c>
      <c r="J123" s="36" t="str">
        <f>E21</f>
        <v>M.Sedlářová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IF(E18="","",E18)</f>
        <v>Vyplň údaj</v>
      </c>
      <c r="G124" s="40"/>
      <c r="H124" s="40"/>
      <c r="I124" s="32" t="s">
        <v>33</v>
      </c>
      <c r="J124" s="36" t="str">
        <f>E24</f>
        <v>Ing.L.Alster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125</v>
      </c>
      <c r="D126" s="194" t="s">
        <v>61</v>
      </c>
      <c r="E126" s="194" t="s">
        <v>57</v>
      </c>
      <c r="F126" s="194" t="s">
        <v>58</v>
      </c>
      <c r="G126" s="194" t="s">
        <v>126</v>
      </c>
      <c r="H126" s="194" t="s">
        <v>127</v>
      </c>
      <c r="I126" s="194" t="s">
        <v>128</v>
      </c>
      <c r="J126" s="195" t="s">
        <v>116</v>
      </c>
      <c r="K126" s="196" t="s">
        <v>129</v>
      </c>
      <c r="L126" s="197"/>
      <c r="M126" s="100" t="s">
        <v>1</v>
      </c>
      <c r="N126" s="101" t="s">
        <v>40</v>
      </c>
      <c r="O126" s="101" t="s">
        <v>130</v>
      </c>
      <c r="P126" s="101" t="s">
        <v>131</v>
      </c>
      <c r="Q126" s="101" t="s">
        <v>132</v>
      </c>
      <c r="R126" s="101" t="s">
        <v>133</v>
      </c>
      <c r="S126" s="101" t="s">
        <v>134</v>
      </c>
      <c r="T126" s="102" t="s">
        <v>135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136</v>
      </c>
      <c r="D127" s="40"/>
      <c r="E127" s="40"/>
      <c r="F127" s="40"/>
      <c r="G127" s="40"/>
      <c r="H127" s="40"/>
      <c r="I127" s="40"/>
      <c r="J127" s="198">
        <f>BK127</f>
        <v>0</v>
      </c>
      <c r="K127" s="40"/>
      <c r="L127" s="44"/>
      <c r="M127" s="103"/>
      <c r="N127" s="199"/>
      <c r="O127" s="104"/>
      <c r="P127" s="200">
        <f>P128</f>
        <v>0</v>
      </c>
      <c r="Q127" s="104"/>
      <c r="R127" s="200">
        <f>R128</f>
        <v>888.39595075</v>
      </c>
      <c r="S127" s="104"/>
      <c r="T127" s="201">
        <f>T128</f>
        <v>862.495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118</v>
      </c>
      <c r="BK127" s="202">
        <f>BK128</f>
        <v>0</v>
      </c>
    </row>
    <row r="128" s="12" customFormat="1" ht="25.92" customHeight="1">
      <c r="A128" s="12"/>
      <c r="B128" s="203"/>
      <c r="C128" s="204"/>
      <c r="D128" s="205" t="s">
        <v>75</v>
      </c>
      <c r="E128" s="206" t="s">
        <v>287</v>
      </c>
      <c r="F128" s="206" t="s">
        <v>288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P129+P174+P221+P233+P242+P250+P323+P367+P390+P413</f>
        <v>0</v>
      </c>
      <c r="Q128" s="211"/>
      <c r="R128" s="212">
        <f>R129+R174+R221+R233+R242+R250+R323+R367+R390+R413</f>
        <v>888.39595075</v>
      </c>
      <c r="S128" s="211"/>
      <c r="T128" s="213">
        <f>T129+T174+T221+T233+T242+T250+T323+T367+T390+T413</f>
        <v>862.495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84</v>
      </c>
      <c r="AT128" s="215" t="s">
        <v>75</v>
      </c>
      <c r="AU128" s="215" t="s">
        <v>76</v>
      </c>
      <c r="AY128" s="214" t="s">
        <v>140</v>
      </c>
      <c r="BK128" s="216">
        <f>BK129+BK174+BK221+BK233+BK242+BK250+BK323+BK367+BK390+BK413</f>
        <v>0</v>
      </c>
    </row>
    <row r="129" s="12" customFormat="1" ht="22.8" customHeight="1">
      <c r="A129" s="12"/>
      <c r="B129" s="203"/>
      <c r="C129" s="204"/>
      <c r="D129" s="205" t="s">
        <v>75</v>
      </c>
      <c r="E129" s="217" t="s">
        <v>84</v>
      </c>
      <c r="F129" s="217" t="s">
        <v>289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SUM(P130:P173)</f>
        <v>0</v>
      </c>
      <c r="Q129" s="211"/>
      <c r="R129" s="212">
        <f>SUM(R130:R173)</f>
        <v>128.304</v>
      </c>
      <c r="S129" s="211"/>
      <c r="T129" s="213">
        <f>SUM(T130:T173)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84</v>
      </c>
      <c r="AT129" s="215" t="s">
        <v>75</v>
      </c>
      <c r="AU129" s="215" t="s">
        <v>84</v>
      </c>
      <c r="AY129" s="214" t="s">
        <v>140</v>
      </c>
      <c r="BK129" s="216">
        <f>SUM(BK130:BK173)</f>
        <v>0</v>
      </c>
    </row>
    <row r="130" s="2" customFormat="1" ht="37.8" customHeight="1">
      <c r="A130" s="38"/>
      <c r="B130" s="39"/>
      <c r="C130" s="219" t="s">
        <v>84</v>
      </c>
      <c r="D130" s="219" t="s">
        <v>143</v>
      </c>
      <c r="E130" s="220" t="s">
        <v>290</v>
      </c>
      <c r="F130" s="221" t="s">
        <v>291</v>
      </c>
      <c r="G130" s="222" t="s">
        <v>292</v>
      </c>
      <c r="H130" s="223">
        <v>894.20000000000005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164</v>
      </c>
      <c r="AT130" s="231" t="s">
        <v>143</v>
      </c>
      <c r="AU130" s="231" t="s">
        <v>86</v>
      </c>
      <c r="AY130" s="17" t="s">
        <v>140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164</v>
      </c>
      <c r="BM130" s="231" t="s">
        <v>293</v>
      </c>
    </row>
    <row r="131" s="14" customFormat="1">
      <c r="A131" s="14"/>
      <c r="B131" s="244"/>
      <c r="C131" s="245"/>
      <c r="D131" s="235" t="s">
        <v>149</v>
      </c>
      <c r="E131" s="246" t="s">
        <v>1</v>
      </c>
      <c r="F131" s="247" t="s">
        <v>294</v>
      </c>
      <c r="G131" s="245"/>
      <c r="H131" s="248">
        <v>1195.25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149</v>
      </c>
      <c r="AU131" s="254" t="s">
        <v>86</v>
      </c>
      <c r="AV131" s="14" t="s">
        <v>86</v>
      </c>
      <c r="AW131" s="14" t="s">
        <v>32</v>
      </c>
      <c r="AX131" s="14" t="s">
        <v>76</v>
      </c>
      <c r="AY131" s="254" t="s">
        <v>140</v>
      </c>
    </row>
    <row r="132" s="13" customFormat="1">
      <c r="A132" s="13"/>
      <c r="B132" s="233"/>
      <c r="C132" s="234"/>
      <c r="D132" s="235" t="s">
        <v>149</v>
      </c>
      <c r="E132" s="236" t="s">
        <v>1</v>
      </c>
      <c r="F132" s="237" t="s">
        <v>295</v>
      </c>
      <c r="G132" s="234"/>
      <c r="H132" s="236" t="s">
        <v>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149</v>
      </c>
      <c r="AU132" s="243" t="s">
        <v>86</v>
      </c>
      <c r="AV132" s="13" t="s">
        <v>84</v>
      </c>
      <c r="AW132" s="13" t="s">
        <v>32</v>
      </c>
      <c r="AX132" s="13" t="s">
        <v>76</v>
      </c>
      <c r="AY132" s="243" t="s">
        <v>140</v>
      </c>
    </row>
    <row r="133" s="14" customFormat="1">
      <c r="A133" s="14"/>
      <c r="B133" s="244"/>
      <c r="C133" s="245"/>
      <c r="D133" s="235" t="s">
        <v>149</v>
      </c>
      <c r="E133" s="246" t="s">
        <v>1</v>
      </c>
      <c r="F133" s="247" t="s">
        <v>296</v>
      </c>
      <c r="G133" s="245"/>
      <c r="H133" s="248">
        <v>-345.05000000000001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149</v>
      </c>
      <c r="AU133" s="254" t="s">
        <v>86</v>
      </c>
      <c r="AV133" s="14" t="s">
        <v>86</v>
      </c>
      <c r="AW133" s="14" t="s">
        <v>32</v>
      </c>
      <c r="AX133" s="14" t="s">
        <v>76</v>
      </c>
      <c r="AY133" s="254" t="s">
        <v>140</v>
      </c>
    </row>
    <row r="134" s="13" customFormat="1">
      <c r="A134" s="13"/>
      <c r="B134" s="233"/>
      <c r="C134" s="234"/>
      <c r="D134" s="235" t="s">
        <v>149</v>
      </c>
      <c r="E134" s="236" t="s">
        <v>1</v>
      </c>
      <c r="F134" s="237" t="s">
        <v>297</v>
      </c>
      <c r="G134" s="234"/>
      <c r="H134" s="236" t="s">
        <v>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149</v>
      </c>
      <c r="AU134" s="243" t="s">
        <v>86</v>
      </c>
      <c r="AV134" s="13" t="s">
        <v>84</v>
      </c>
      <c r="AW134" s="13" t="s">
        <v>32</v>
      </c>
      <c r="AX134" s="13" t="s">
        <v>76</v>
      </c>
      <c r="AY134" s="243" t="s">
        <v>140</v>
      </c>
    </row>
    <row r="135" s="14" customFormat="1">
      <c r="A135" s="14"/>
      <c r="B135" s="244"/>
      <c r="C135" s="245"/>
      <c r="D135" s="235" t="s">
        <v>149</v>
      </c>
      <c r="E135" s="246" t="s">
        <v>1</v>
      </c>
      <c r="F135" s="247" t="s">
        <v>298</v>
      </c>
      <c r="G135" s="245"/>
      <c r="H135" s="248">
        <v>-270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149</v>
      </c>
      <c r="AU135" s="254" t="s">
        <v>86</v>
      </c>
      <c r="AV135" s="14" t="s">
        <v>86</v>
      </c>
      <c r="AW135" s="14" t="s">
        <v>32</v>
      </c>
      <c r="AX135" s="14" t="s">
        <v>76</v>
      </c>
      <c r="AY135" s="254" t="s">
        <v>140</v>
      </c>
    </row>
    <row r="136" s="13" customFormat="1">
      <c r="A136" s="13"/>
      <c r="B136" s="233"/>
      <c r="C136" s="234"/>
      <c r="D136" s="235" t="s">
        <v>149</v>
      </c>
      <c r="E136" s="236" t="s">
        <v>1</v>
      </c>
      <c r="F136" s="237" t="s">
        <v>299</v>
      </c>
      <c r="G136" s="234"/>
      <c r="H136" s="236" t="s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149</v>
      </c>
      <c r="AU136" s="243" t="s">
        <v>86</v>
      </c>
      <c r="AV136" s="13" t="s">
        <v>84</v>
      </c>
      <c r="AW136" s="13" t="s">
        <v>32</v>
      </c>
      <c r="AX136" s="13" t="s">
        <v>76</v>
      </c>
      <c r="AY136" s="243" t="s">
        <v>140</v>
      </c>
    </row>
    <row r="137" s="14" customFormat="1">
      <c r="A137" s="14"/>
      <c r="B137" s="244"/>
      <c r="C137" s="245"/>
      <c r="D137" s="235" t="s">
        <v>149</v>
      </c>
      <c r="E137" s="246" t="s">
        <v>1</v>
      </c>
      <c r="F137" s="247" t="s">
        <v>300</v>
      </c>
      <c r="G137" s="245"/>
      <c r="H137" s="248">
        <v>314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149</v>
      </c>
      <c r="AU137" s="254" t="s">
        <v>86</v>
      </c>
      <c r="AV137" s="14" t="s">
        <v>86</v>
      </c>
      <c r="AW137" s="14" t="s">
        <v>32</v>
      </c>
      <c r="AX137" s="14" t="s">
        <v>76</v>
      </c>
      <c r="AY137" s="254" t="s">
        <v>140</v>
      </c>
    </row>
    <row r="138" s="15" customFormat="1">
      <c r="A138" s="15"/>
      <c r="B138" s="258"/>
      <c r="C138" s="259"/>
      <c r="D138" s="235" t="s">
        <v>149</v>
      </c>
      <c r="E138" s="260" t="s">
        <v>1</v>
      </c>
      <c r="F138" s="261" t="s">
        <v>301</v>
      </c>
      <c r="G138" s="259"/>
      <c r="H138" s="262">
        <v>894.20000000000005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8" t="s">
        <v>149</v>
      </c>
      <c r="AU138" s="268" t="s">
        <v>86</v>
      </c>
      <c r="AV138" s="15" t="s">
        <v>164</v>
      </c>
      <c r="AW138" s="15" t="s">
        <v>32</v>
      </c>
      <c r="AX138" s="15" t="s">
        <v>84</v>
      </c>
      <c r="AY138" s="268" t="s">
        <v>140</v>
      </c>
    </row>
    <row r="139" s="2" customFormat="1" ht="44.25" customHeight="1">
      <c r="A139" s="38"/>
      <c r="B139" s="39"/>
      <c r="C139" s="219" t="s">
        <v>86</v>
      </c>
      <c r="D139" s="219" t="s">
        <v>143</v>
      </c>
      <c r="E139" s="220" t="s">
        <v>302</v>
      </c>
      <c r="F139" s="221" t="s">
        <v>303</v>
      </c>
      <c r="G139" s="222" t="s">
        <v>292</v>
      </c>
      <c r="H139" s="223">
        <v>79.040000000000006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41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164</v>
      </c>
      <c r="AT139" s="231" t="s">
        <v>143</v>
      </c>
      <c r="AU139" s="231" t="s">
        <v>86</v>
      </c>
      <c r="AY139" s="17" t="s">
        <v>140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164</v>
      </c>
      <c r="BM139" s="231" t="s">
        <v>304</v>
      </c>
    </row>
    <row r="140" s="13" customFormat="1">
      <c r="A140" s="13"/>
      <c r="B140" s="233"/>
      <c r="C140" s="234"/>
      <c r="D140" s="235" t="s">
        <v>149</v>
      </c>
      <c r="E140" s="236" t="s">
        <v>1</v>
      </c>
      <c r="F140" s="237" t="s">
        <v>305</v>
      </c>
      <c r="G140" s="234"/>
      <c r="H140" s="236" t="s">
        <v>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149</v>
      </c>
      <c r="AU140" s="243" t="s">
        <v>86</v>
      </c>
      <c r="AV140" s="13" t="s">
        <v>84</v>
      </c>
      <c r="AW140" s="13" t="s">
        <v>32</v>
      </c>
      <c r="AX140" s="13" t="s">
        <v>76</v>
      </c>
      <c r="AY140" s="243" t="s">
        <v>140</v>
      </c>
    </row>
    <row r="141" s="14" customFormat="1">
      <c r="A141" s="14"/>
      <c r="B141" s="244"/>
      <c r="C141" s="245"/>
      <c r="D141" s="235" t="s">
        <v>149</v>
      </c>
      <c r="E141" s="246" t="s">
        <v>1</v>
      </c>
      <c r="F141" s="247" t="s">
        <v>306</v>
      </c>
      <c r="G141" s="245"/>
      <c r="H141" s="248">
        <v>27.199999999999999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149</v>
      </c>
      <c r="AU141" s="254" t="s">
        <v>86</v>
      </c>
      <c r="AV141" s="14" t="s">
        <v>86</v>
      </c>
      <c r="AW141" s="14" t="s">
        <v>32</v>
      </c>
      <c r="AX141" s="14" t="s">
        <v>76</v>
      </c>
      <c r="AY141" s="254" t="s">
        <v>140</v>
      </c>
    </row>
    <row r="142" s="13" customFormat="1">
      <c r="A142" s="13"/>
      <c r="B142" s="233"/>
      <c r="C142" s="234"/>
      <c r="D142" s="235" t="s">
        <v>149</v>
      </c>
      <c r="E142" s="236" t="s">
        <v>1</v>
      </c>
      <c r="F142" s="237" t="s">
        <v>307</v>
      </c>
      <c r="G142" s="234"/>
      <c r="H142" s="236" t="s">
        <v>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149</v>
      </c>
      <c r="AU142" s="243" t="s">
        <v>86</v>
      </c>
      <c r="AV142" s="13" t="s">
        <v>84</v>
      </c>
      <c r="AW142" s="13" t="s">
        <v>32</v>
      </c>
      <c r="AX142" s="13" t="s">
        <v>76</v>
      </c>
      <c r="AY142" s="243" t="s">
        <v>140</v>
      </c>
    </row>
    <row r="143" s="14" customFormat="1">
      <c r="A143" s="14"/>
      <c r="B143" s="244"/>
      <c r="C143" s="245"/>
      <c r="D143" s="235" t="s">
        <v>149</v>
      </c>
      <c r="E143" s="246" t="s">
        <v>1</v>
      </c>
      <c r="F143" s="247" t="s">
        <v>308</v>
      </c>
      <c r="G143" s="245"/>
      <c r="H143" s="248">
        <v>51.840000000000003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149</v>
      </c>
      <c r="AU143" s="254" t="s">
        <v>86</v>
      </c>
      <c r="AV143" s="14" t="s">
        <v>86</v>
      </c>
      <c r="AW143" s="14" t="s">
        <v>32</v>
      </c>
      <c r="AX143" s="14" t="s">
        <v>76</v>
      </c>
      <c r="AY143" s="254" t="s">
        <v>140</v>
      </c>
    </row>
    <row r="144" s="15" customFormat="1">
      <c r="A144" s="15"/>
      <c r="B144" s="258"/>
      <c r="C144" s="259"/>
      <c r="D144" s="235" t="s">
        <v>149</v>
      </c>
      <c r="E144" s="260" t="s">
        <v>1</v>
      </c>
      <c r="F144" s="261" t="s">
        <v>301</v>
      </c>
      <c r="G144" s="259"/>
      <c r="H144" s="262">
        <v>79.040000000000006</v>
      </c>
      <c r="I144" s="263"/>
      <c r="J144" s="259"/>
      <c r="K144" s="259"/>
      <c r="L144" s="264"/>
      <c r="M144" s="265"/>
      <c r="N144" s="266"/>
      <c r="O144" s="266"/>
      <c r="P144" s="266"/>
      <c r="Q144" s="266"/>
      <c r="R144" s="266"/>
      <c r="S144" s="266"/>
      <c r="T144" s="26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8" t="s">
        <v>149</v>
      </c>
      <c r="AU144" s="268" t="s">
        <v>86</v>
      </c>
      <c r="AV144" s="15" t="s">
        <v>164</v>
      </c>
      <c r="AW144" s="15" t="s">
        <v>32</v>
      </c>
      <c r="AX144" s="15" t="s">
        <v>84</v>
      </c>
      <c r="AY144" s="268" t="s">
        <v>140</v>
      </c>
    </row>
    <row r="145" s="2" customFormat="1" ht="24.15" customHeight="1">
      <c r="A145" s="38"/>
      <c r="B145" s="39"/>
      <c r="C145" s="219" t="s">
        <v>157</v>
      </c>
      <c r="D145" s="219" t="s">
        <v>143</v>
      </c>
      <c r="E145" s="220" t="s">
        <v>309</v>
      </c>
      <c r="F145" s="221" t="s">
        <v>310</v>
      </c>
      <c r="G145" s="222" t="s">
        <v>292</v>
      </c>
      <c r="H145" s="223">
        <v>22.175999999999998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41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164</v>
      </c>
      <c r="AT145" s="231" t="s">
        <v>143</v>
      </c>
      <c r="AU145" s="231" t="s">
        <v>86</v>
      </c>
      <c r="AY145" s="17" t="s">
        <v>140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84</v>
      </c>
      <c r="BK145" s="232">
        <f>ROUND(I145*H145,2)</f>
        <v>0</v>
      </c>
      <c r="BL145" s="17" t="s">
        <v>164</v>
      </c>
      <c r="BM145" s="231" t="s">
        <v>311</v>
      </c>
    </row>
    <row r="146" s="13" customFormat="1">
      <c r="A146" s="13"/>
      <c r="B146" s="233"/>
      <c r="C146" s="234"/>
      <c r="D146" s="235" t="s">
        <v>149</v>
      </c>
      <c r="E146" s="236" t="s">
        <v>1</v>
      </c>
      <c r="F146" s="237" t="s">
        <v>312</v>
      </c>
      <c r="G146" s="234"/>
      <c r="H146" s="236" t="s">
        <v>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149</v>
      </c>
      <c r="AU146" s="243" t="s">
        <v>86</v>
      </c>
      <c r="AV146" s="13" t="s">
        <v>84</v>
      </c>
      <c r="AW146" s="13" t="s">
        <v>32</v>
      </c>
      <c r="AX146" s="13" t="s">
        <v>76</v>
      </c>
      <c r="AY146" s="243" t="s">
        <v>140</v>
      </c>
    </row>
    <row r="147" s="14" customFormat="1">
      <c r="A147" s="14"/>
      <c r="B147" s="244"/>
      <c r="C147" s="245"/>
      <c r="D147" s="235" t="s">
        <v>149</v>
      </c>
      <c r="E147" s="246" t="s">
        <v>1</v>
      </c>
      <c r="F147" s="247" t="s">
        <v>313</v>
      </c>
      <c r="G147" s="245"/>
      <c r="H147" s="248">
        <v>22.175999999999998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149</v>
      </c>
      <c r="AU147" s="254" t="s">
        <v>86</v>
      </c>
      <c r="AV147" s="14" t="s">
        <v>86</v>
      </c>
      <c r="AW147" s="14" t="s">
        <v>32</v>
      </c>
      <c r="AX147" s="14" t="s">
        <v>84</v>
      </c>
      <c r="AY147" s="254" t="s">
        <v>140</v>
      </c>
    </row>
    <row r="148" s="2" customFormat="1" ht="62.7" customHeight="1">
      <c r="A148" s="38"/>
      <c r="B148" s="39"/>
      <c r="C148" s="219" t="s">
        <v>164</v>
      </c>
      <c r="D148" s="219" t="s">
        <v>143</v>
      </c>
      <c r="E148" s="220" t="s">
        <v>314</v>
      </c>
      <c r="F148" s="221" t="s">
        <v>315</v>
      </c>
      <c r="G148" s="222" t="s">
        <v>292</v>
      </c>
      <c r="H148" s="223">
        <v>995.41600000000005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41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164</v>
      </c>
      <c r="AT148" s="231" t="s">
        <v>143</v>
      </c>
      <c r="AU148" s="231" t="s">
        <v>86</v>
      </c>
      <c r="AY148" s="17" t="s">
        <v>140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164</v>
      </c>
      <c r="BM148" s="231" t="s">
        <v>316</v>
      </c>
    </row>
    <row r="149" s="14" customFormat="1">
      <c r="A149" s="14"/>
      <c r="B149" s="244"/>
      <c r="C149" s="245"/>
      <c r="D149" s="235" t="s">
        <v>149</v>
      </c>
      <c r="E149" s="246" t="s">
        <v>1</v>
      </c>
      <c r="F149" s="247" t="s">
        <v>317</v>
      </c>
      <c r="G149" s="245"/>
      <c r="H149" s="248">
        <v>995.41600000000005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149</v>
      </c>
      <c r="AU149" s="254" t="s">
        <v>86</v>
      </c>
      <c r="AV149" s="14" t="s">
        <v>86</v>
      </c>
      <c r="AW149" s="14" t="s">
        <v>32</v>
      </c>
      <c r="AX149" s="14" t="s">
        <v>84</v>
      </c>
      <c r="AY149" s="254" t="s">
        <v>140</v>
      </c>
    </row>
    <row r="150" s="2" customFormat="1" ht="44.25" customHeight="1">
      <c r="A150" s="38"/>
      <c r="B150" s="39"/>
      <c r="C150" s="219" t="s">
        <v>139</v>
      </c>
      <c r="D150" s="219" t="s">
        <v>143</v>
      </c>
      <c r="E150" s="220" t="s">
        <v>318</v>
      </c>
      <c r="F150" s="221" t="s">
        <v>319</v>
      </c>
      <c r="G150" s="222" t="s">
        <v>320</v>
      </c>
      <c r="H150" s="223">
        <v>1692.2070000000001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41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164</v>
      </c>
      <c r="AT150" s="231" t="s">
        <v>143</v>
      </c>
      <c r="AU150" s="231" t="s">
        <v>86</v>
      </c>
      <c r="AY150" s="17" t="s">
        <v>140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84</v>
      </c>
      <c r="BK150" s="232">
        <f>ROUND(I150*H150,2)</f>
        <v>0</v>
      </c>
      <c r="BL150" s="17" t="s">
        <v>164</v>
      </c>
      <c r="BM150" s="231" t="s">
        <v>321</v>
      </c>
    </row>
    <row r="151" s="13" customFormat="1">
      <c r="A151" s="13"/>
      <c r="B151" s="233"/>
      <c r="C151" s="234"/>
      <c r="D151" s="235" t="s">
        <v>149</v>
      </c>
      <c r="E151" s="236" t="s">
        <v>1</v>
      </c>
      <c r="F151" s="237" t="s">
        <v>322</v>
      </c>
      <c r="G151" s="234"/>
      <c r="H151" s="236" t="s">
        <v>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149</v>
      </c>
      <c r="AU151" s="243" t="s">
        <v>86</v>
      </c>
      <c r="AV151" s="13" t="s">
        <v>84</v>
      </c>
      <c r="AW151" s="13" t="s">
        <v>32</v>
      </c>
      <c r="AX151" s="13" t="s">
        <v>76</v>
      </c>
      <c r="AY151" s="243" t="s">
        <v>140</v>
      </c>
    </row>
    <row r="152" s="14" customFormat="1">
      <c r="A152" s="14"/>
      <c r="B152" s="244"/>
      <c r="C152" s="245"/>
      <c r="D152" s="235" t="s">
        <v>149</v>
      </c>
      <c r="E152" s="246" t="s">
        <v>1</v>
      </c>
      <c r="F152" s="247" t="s">
        <v>323</v>
      </c>
      <c r="G152" s="245"/>
      <c r="H152" s="248">
        <v>1692.2070000000001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149</v>
      </c>
      <c r="AU152" s="254" t="s">
        <v>86</v>
      </c>
      <c r="AV152" s="14" t="s">
        <v>86</v>
      </c>
      <c r="AW152" s="14" t="s">
        <v>32</v>
      </c>
      <c r="AX152" s="14" t="s">
        <v>84</v>
      </c>
      <c r="AY152" s="254" t="s">
        <v>140</v>
      </c>
    </row>
    <row r="153" s="2" customFormat="1" ht="44.25" customHeight="1">
      <c r="A153" s="38"/>
      <c r="B153" s="39"/>
      <c r="C153" s="219" t="s">
        <v>177</v>
      </c>
      <c r="D153" s="219" t="s">
        <v>143</v>
      </c>
      <c r="E153" s="220" t="s">
        <v>324</v>
      </c>
      <c r="F153" s="221" t="s">
        <v>325</v>
      </c>
      <c r="G153" s="222" t="s">
        <v>292</v>
      </c>
      <c r="H153" s="223">
        <v>44.712000000000003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41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164</v>
      </c>
      <c r="AT153" s="231" t="s">
        <v>143</v>
      </c>
      <c r="AU153" s="231" t="s">
        <v>86</v>
      </c>
      <c r="AY153" s="17" t="s">
        <v>140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84</v>
      </c>
      <c r="BK153" s="232">
        <f>ROUND(I153*H153,2)</f>
        <v>0</v>
      </c>
      <c r="BL153" s="17" t="s">
        <v>164</v>
      </c>
      <c r="BM153" s="231" t="s">
        <v>326</v>
      </c>
    </row>
    <row r="154" s="13" customFormat="1">
      <c r="A154" s="13"/>
      <c r="B154" s="233"/>
      <c r="C154" s="234"/>
      <c r="D154" s="235" t="s">
        <v>149</v>
      </c>
      <c r="E154" s="236" t="s">
        <v>1</v>
      </c>
      <c r="F154" s="237" t="s">
        <v>327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149</v>
      </c>
      <c r="AU154" s="243" t="s">
        <v>86</v>
      </c>
      <c r="AV154" s="13" t="s">
        <v>84</v>
      </c>
      <c r="AW154" s="13" t="s">
        <v>32</v>
      </c>
      <c r="AX154" s="13" t="s">
        <v>76</v>
      </c>
      <c r="AY154" s="243" t="s">
        <v>140</v>
      </c>
    </row>
    <row r="155" s="14" customFormat="1">
      <c r="A155" s="14"/>
      <c r="B155" s="244"/>
      <c r="C155" s="245"/>
      <c r="D155" s="235" t="s">
        <v>149</v>
      </c>
      <c r="E155" s="246" t="s">
        <v>1</v>
      </c>
      <c r="F155" s="247" t="s">
        <v>308</v>
      </c>
      <c r="G155" s="245"/>
      <c r="H155" s="248">
        <v>51.840000000000003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149</v>
      </c>
      <c r="AU155" s="254" t="s">
        <v>86</v>
      </c>
      <c r="AV155" s="14" t="s">
        <v>86</v>
      </c>
      <c r="AW155" s="14" t="s">
        <v>32</v>
      </c>
      <c r="AX155" s="14" t="s">
        <v>76</v>
      </c>
      <c r="AY155" s="254" t="s">
        <v>140</v>
      </c>
    </row>
    <row r="156" s="13" customFormat="1">
      <c r="A156" s="13"/>
      <c r="B156" s="233"/>
      <c r="C156" s="234"/>
      <c r="D156" s="235" t="s">
        <v>149</v>
      </c>
      <c r="E156" s="236" t="s">
        <v>1</v>
      </c>
      <c r="F156" s="237" t="s">
        <v>328</v>
      </c>
      <c r="G156" s="234"/>
      <c r="H156" s="236" t="s">
        <v>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149</v>
      </c>
      <c r="AU156" s="243" t="s">
        <v>86</v>
      </c>
      <c r="AV156" s="13" t="s">
        <v>84</v>
      </c>
      <c r="AW156" s="13" t="s">
        <v>32</v>
      </c>
      <c r="AX156" s="13" t="s">
        <v>76</v>
      </c>
      <c r="AY156" s="243" t="s">
        <v>140</v>
      </c>
    </row>
    <row r="157" s="14" customFormat="1">
      <c r="A157" s="14"/>
      <c r="B157" s="244"/>
      <c r="C157" s="245"/>
      <c r="D157" s="235" t="s">
        <v>149</v>
      </c>
      <c r="E157" s="246" t="s">
        <v>1</v>
      </c>
      <c r="F157" s="247" t="s">
        <v>329</v>
      </c>
      <c r="G157" s="245"/>
      <c r="H157" s="248">
        <v>16.632000000000001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149</v>
      </c>
      <c r="AU157" s="254" t="s">
        <v>86</v>
      </c>
      <c r="AV157" s="14" t="s">
        <v>86</v>
      </c>
      <c r="AW157" s="14" t="s">
        <v>32</v>
      </c>
      <c r="AX157" s="14" t="s">
        <v>76</v>
      </c>
      <c r="AY157" s="254" t="s">
        <v>140</v>
      </c>
    </row>
    <row r="158" s="13" customFormat="1">
      <c r="A158" s="13"/>
      <c r="B158" s="233"/>
      <c r="C158" s="234"/>
      <c r="D158" s="235" t="s">
        <v>149</v>
      </c>
      <c r="E158" s="236" t="s">
        <v>1</v>
      </c>
      <c r="F158" s="237" t="s">
        <v>330</v>
      </c>
      <c r="G158" s="234"/>
      <c r="H158" s="236" t="s">
        <v>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149</v>
      </c>
      <c r="AU158" s="243" t="s">
        <v>86</v>
      </c>
      <c r="AV158" s="13" t="s">
        <v>84</v>
      </c>
      <c r="AW158" s="13" t="s">
        <v>32</v>
      </c>
      <c r="AX158" s="13" t="s">
        <v>76</v>
      </c>
      <c r="AY158" s="243" t="s">
        <v>140</v>
      </c>
    </row>
    <row r="159" s="14" customFormat="1">
      <c r="A159" s="14"/>
      <c r="B159" s="244"/>
      <c r="C159" s="245"/>
      <c r="D159" s="235" t="s">
        <v>149</v>
      </c>
      <c r="E159" s="246" t="s">
        <v>1</v>
      </c>
      <c r="F159" s="247" t="s">
        <v>331</v>
      </c>
      <c r="G159" s="245"/>
      <c r="H159" s="248">
        <v>-19.440000000000001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149</v>
      </c>
      <c r="AU159" s="254" t="s">
        <v>86</v>
      </c>
      <c r="AV159" s="14" t="s">
        <v>86</v>
      </c>
      <c r="AW159" s="14" t="s">
        <v>32</v>
      </c>
      <c r="AX159" s="14" t="s">
        <v>76</v>
      </c>
      <c r="AY159" s="254" t="s">
        <v>140</v>
      </c>
    </row>
    <row r="160" s="13" customFormat="1">
      <c r="A160" s="13"/>
      <c r="B160" s="233"/>
      <c r="C160" s="234"/>
      <c r="D160" s="235" t="s">
        <v>149</v>
      </c>
      <c r="E160" s="236" t="s">
        <v>1</v>
      </c>
      <c r="F160" s="237" t="s">
        <v>332</v>
      </c>
      <c r="G160" s="234"/>
      <c r="H160" s="236" t="s">
        <v>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149</v>
      </c>
      <c r="AU160" s="243" t="s">
        <v>86</v>
      </c>
      <c r="AV160" s="13" t="s">
        <v>84</v>
      </c>
      <c r="AW160" s="13" t="s">
        <v>32</v>
      </c>
      <c r="AX160" s="13" t="s">
        <v>76</v>
      </c>
      <c r="AY160" s="243" t="s">
        <v>140</v>
      </c>
    </row>
    <row r="161" s="14" customFormat="1">
      <c r="A161" s="14"/>
      <c r="B161" s="244"/>
      <c r="C161" s="245"/>
      <c r="D161" s="235" t="s">
        <v>149</v>
      </c>
      <c r="E161" s="246" t="s">
        <v>1</v>
      </c>
      <c r="F161" s="247" t="s">
        <v>333</v>
      </c>
      <c r="G161" s="245"/>
      <c r="H161" s="248">
        <v>-4.3200000000000003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149</v>
      </c>
      <c r="AU161" s="254" t="s">
        <v>86</v>
      </c>
      <c r="AV161" s="14" t="s">
        <v>86</v>
      </c>
      <c r="AW161" s="14" t="s">
        <v>32</v>
      </c>
      <c r="AX161" s="14" t="s">
        <v>76</v>
      </c>
      <c r="AY161" s="254" t="s">
        <v>140</v>
      </c>
    </row>
    <row r="162" s="15" customFormat="1">
      <c r="A162" s="15"/>
      <c r="B162" s="258"/>
      <c r="C162" s="259"/>
      <c r="D162" s="235" t="s">
        <v>149</v>
      </c>
      <c r="E162" s="260" t="s">
        <v>1</v>
      </c>
      <c r="F162" s="261" t="s">
        <v>301</v>
      </c>
      <c r="G162" s="259"/>
      <c r="H162" s="262">
        <v>44.71200000000001</v>
      </c>
      <c r="I162" s="263"/>
      <c r="J162" s="259"/>
      <c r="K162" s="259"/>
      <c r="L162" s="264"/>
      <c r="M162" s="265"/>
      <c r="N162" s="266"/>
      <c r="O162" s="266"/>
      <c r="P162" s="266"/>
      <c r="Q162" s="266"/>
      <c r="R162" s="266"/>
      <c r="S162" s="266"/>
      <c r="T162" s="26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8" t="s">
        <v>149</v>
      </c>
      <c r="AU162" s="268" t="s">
        <v>86</v>
      </c>
      <c r="AV162" s="15" t="s">
        <v>164</v>
      </c>
      <c r="AW162" s="15" t="s">
        <v>32</v>
      </c>
      <c r="AX162" s="15" t="s">
        <v>84</v>
      </c>
      <c r="AY162" s="268" t="s">
        <v>140</v>
      </c>
    </row>
    <row r="163" s="2" customFormat="1" ht="16.5" customHeight="1">
      <c r="A163" s="38"/>
      <c r="B163" s="39"/>
      <c r="C163" s="269" t="s">
        <v>183</v>
      </c>
      <c r="D163" s="269" t="s">
        <v>334</v>
      </c>
      <c r="E163" s="270" t="s">
        <v>335</v>
      </c>
      <c r="F163" s="271" t="s">
        <v>336</v>
      </c>
      <c r="G163" s="272" t="s">
        <v>320</v>
      </c>
      <c r="H163" s="273">
        <v>89.424000000000007</v>
      </c>
      <c r="I163" s="274"/>
      <c r="J163" s="275">
        <f>ROUND(I163*H163,2)</f>
        <v>0</v>
      </c>
      <c r="K163" s="276"/>
      <c r="L163" s="277"/>
      <c r="M163" s="278" t="s">
        <v>1</v>
      </c>
      <c r="N163" s="279" t="s">
        <v>41</v>
      </c>
      <c r="O163" s="91"/>
      <c r="P163" s="229">
        <f>O163*H163</f>
        <v>0</v>
      </c>
      <c r="Q163" s="229">
        <v>1</v>
      </c>
      <c r="R163" s="229">
        <f>Q163*H163</f>
        <v>89.424000000000007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190</v>
      </c>
      <c r="AT163" s="231" t="s">
        <v>334</v>
      </c>
      <c r="AU163" s="231" t="s">
        <v>86</v>
      </c>
      <c r="AY163" s="17" t="s">
        <v>140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84</v>
      </c>
      <c r="BK163" s="232">
        <f>ROUND(I163*H163,2)</f>
        <v>0</v>
      </c>
      <c r="BL163" s="17" t="s">
        <v>164</v>
      </c>
      <c r="BM163" s="231" t="s">
        <v>337</v>
      </c>
    </row>
    <row r="164" s="14" customFormat="1">
      <c r="A164" s="14"/>
      <c r="B164" s="244"/>
      <c r="C164" s="245"/>
      <c r="D164" s="235" t="s">
        <v>149</v>
      </c>
      <c r="E164" s="246" t="s">
        <v>1</v>
      </c>
      <c r="F164" s="247" t="s">
        <v>338</v>
      </c>
      <c r="G164" s="245"/>
      <c r="H164" s="248">
        <v>44.712000000000003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149</v>
      </c>
      <c r="AU164" s="254" t="s">
        <v>86</v>
      </c>
      <c r="AV164" s="14" t="s">
        <v>86</v>
      </c>
      <c r="AW164" s="14" t="s">
        <v>32</v>
      </c>
      <c r="AX164" s="14" t="s">
        <v>84</v>
      </c>
      <c r="AY164" s="254" t="s">
        <v>140</v>
      </c>
    </row>
    <row r="165" s="14" customFormat="1">
      <c r="A165" s="14"/>
      <c r="B165" s="244"/>
      <c r="C165" s="245"/>
      <c r="D165" s="235" t="s">
        <v>149</v>
      </c>
      <c r="E165" s="245"/>
      <c r="F165" s="247" t="s">
        <v>339</v>
      </c>
      <c r="G165" s="245"/>
      <c r="H165" s="248">
        <v>89.424000000000007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149</v>
      </c>
      <c r="AU165" s="254" t="s">
        <v>86</v>
      </c>
      <c r="AV165" s="14" t="s">
        <v>86</v>
      </c>
      <c r="AW165" s="14" t="s">
        <v>4</v>
      </c>
      <c r="AX165" s="14" t="s">
        <v>84</v>
      </c>
      <c r="AY165" s="254" t="s">
        <v>140</v>
      </c>
    </row>
    <row r="166" s="2" customFormat="1" ht="66.75" customHeight="1">
      <c r="A166" s="38"/>
      <c r="B166" s="39"/>
      <c r="C166" s="219" t="s">
        <v>190</v>
      </c>
      <c r="D166" s="219" t="s">
        <v>143</v>
      </c>
      <c r="E166" s="220" t="s">
        <v>340</v>
      </c>
      <c r="F166" s="221" t="s">
        <v>341</v>
      </c>
      <c r="G166" s="222" t="s">
        <v>292</v>
      </c>
      <c r="H166" s="223">
        <v>19.440000000000001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41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164</v>
      </c>
      <c r="AT166" s="231" t="s">
        <v>143</v>
      </c>
      <c r="AU166" s="231" t="s">
        <v>86</v>
      </c>
      <c r="AY166" s="17" t="s">
        <v>140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84</v>
      </c>
      <c r="BK166" s="232">
        <f>ROUND(I166*H166,2)</f>
        <v>0</v>
      </c>
      <c r="BL166" s="17" t="s">
        <v>164</v>
      </c>
      <c r="BM166" s="231" t="s">
        <v>342</v>
      </c>
    </row>
    <row r="167" s="13" customFormat="1">
      <c r="A167" s="13"/>
      <c r="B167" s="233"/>
      <c r="C167" s="234"/>
      <c r="D167" s="235" t="s">
        <v>149</v>
      </c>
      <c r="E167" s="236" t="s">
        <v>1</v>
      </c>
      <c r="F167" s="237" t="s">
        <v>343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149</v>
      </c>
      <c r="AU167" s="243" t="s">
        <v>86</v>
      </c>
      <c r="AV167" s="13" t="s">
        <v>84</v>
      </c>
      <c r="AW167" s="13" t="s">
        <v>32</v>
      </c>
      <c r="AX167" s="13" t="s">
        <v>76</v>
      </c>
      <c r="AY167" s="243" t="s">
        <v>140</v>
      </c>
    </row>
    <row r="168" s="14" customFormat="1">
      <c r="A168" s="14"/>
      <c r="B168" s="244"/>
      <c r="C168" s="245"/>
      <c r="D168" s="235" t="s">
        <v>149</v>
      </c>
      <c r="E168" s="246" t="s">
        <v>1</v>
      </c>
      <c r="F168" s="247" t="s">
        <v>344</v>
      </c>
      <c r="G168" s="245"/>
      <c r="H168" s="248">
        <v>19.440000000000001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149</v>
      </c>
      <c r="AU168" s="254" t="s">
        <v>86</v>
      </c>
      <c r="AV168" s="14" t="s">
        <v>86</v>
      </c>
      <c r="AW168" s="14" t="s">
        <v>32</v>
      </c>
      <c r="AX168" s="14" t="s">
        <v>84</v>
      </c>
      <c r="AY168" s="254" t="s">
        <v>140</v>
      </c>
    </row>
    <row r="169" s="2" customFormat="1" ht="16.5" customHeight="1">
      <c r="A169" s="38"/>
      <c r="B169" s="39"/>
      <c r="C169" s="269" t="s">
        <v>196</v>
      </c>
      <c r="D169" s="269" t="s">
        <v>334</v>
      </c>
      <c r="E169" s="270" t="s">
        <v>345</v>
      </c>
      <c r="F169" s="271" t="s">
        <v>346</v>
      </c>
      <c r="G169" s="272" t="s">
        <v>320</v>
      </c>
      <c r="H169" s="273">
        <v>38.880000000000003</v>
      </c>
      <c r="I169" s="274"/>
      <c r="J169" s="275">
        <f>ROUND(I169*H169,2)</f>
        <v>0</v>
      </c>
      <c r="K169" s="276"/>
      <c r="L169" s="277"/>
      <c r="M169" s="278" t="s">
        <v>1</v>
      </c>
      <c r="N169" s="279" t="s">
        <v>41</v>
      </c>
      <c r="O169" s="91"/>
      <c r="P169" s="229">
        <f>O169*H169</f>
        <v>0</v>
      </c>
      <c r="Q169" s="229">
        <v>1</v>
      </c>
      <c r="R169" s="229">
        <f>Q169*H169</f>
        <v>38.880000000000003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190</v>
      </c>
      <c r="AT169" s="231" t="s">
        <v>334</v>
      </c>
      <c r="AU169" s="231" t="s">
        <v>86</v>
      </c>
      <c r="AY169" s="17" t="s">
        <v>140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84</v>
      </c>
      <c r="BK169" s="232">
        <f>ROUND(I169*H169,2)</f>
        <v>0</v>
      </c>
      <c r="BL169" s="17" t="s">
        <v>164</v>
      </c>
      <c r="BM169" s="231" t="s">
        <v>347</v>
      </c>
    </row>
    <row r="170" s="14" customFormat="1">
      <c r="A170" s="14"/>
      <c r="B170" s="244"/>
      <c r="C170" s="245"/>
      <c r="D170" s="235" t="s">
        <v>149</v>
      </c>
      <c r="E170" s="246" t="s">
        <v>1</v>
      </c>
      <c r="F170" s="247" t="s">
        <v>348</v>
      </c>
      <c r="G170" s="245"/>
      <c r="H170" s="248">
        <v>19.440000000000001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149</v>
      </c>
      <c r="AU170" s="254" t="s">
        <v>86</v>
      </c>
      <c r="AV170" s="14" t="s">
        <v>86</v>
      </c>
      <c r="AW170" s="14" t="s">
        <v>32</v>
      </c>
      <c r="AX170" s="14" t="s">
        <v>84</v>
      </c>
      <c r="AY170" s="254" t="s">
        <v>140</v>
      </c>
    </row>
    <row r="171" s="14" customFormat="1">
      <c r="A171" s="14"/>
      <c r="B171" s="244"/>
      <c r="C171" s="245"/>
      <c r="D171" s="235" t="s">
        <v>149</v>
      </c>
      <c r="E171" s="245"/>
      <c r="F171" s="247" t="s">
        <v>349</v>
      </c>
      <c r="G171" s="245"/>
      <c r="H171" s="248">
        <v>38.880000000000003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149</v>
      </c>
      <c r="AU171" s="254" t="s">
        <v>86</v>
      </c>
      <c r="AV171" s="14" t="s">
        <v>86</v>
      </c>
      <c r="AW171" s="14" t="s">
        <v>4</v>
      </c>
      <c r="AX171" s="14" t="s">
        <v>84</v>
      </c>
      <c r="AY171" s="254" t="s">
        <v>140</v>
      </c>
    </row>
    <row r="172" s="2" customFormat="1" ht="24.15" customHeight="1">
      <c r="A172" s="38"/>
      <c r="B172" s="39"/>
      <c r="C172" s="219" t="s">
        <v>151</v>
      </c>
      <c r="D172" s="219" t="s">
        <v>143</v>
      </c>
      <c r="E172" s="220" t="s">
        <v>350</v>
      </c>
      <c r="F172" s="221" t="s">
        <v>351</v>
      </c>
      <c r="G172" s="222" t="s">
        <v>352</v>
      </c>
      <c r="H172" s="223">
        <v>2390.5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41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164</v>
      </c>
      <c r="AT172" s="231" t="s">
        <v>143</v>
      </c>
      <c r="AU172" s="231" t="s">
        <v>86</v>
      </c>
      <c r="AY172" s="17" t="s">
        <v>140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84</v>
      </c>
      <c r="BK172" s="232">
        <f>ROUND(I172*H172,2)</f>
        <v>0</v>
      </c>
      <c r="BL172" s="17" t="s">
        <v>164</v>
      </c>
      <c r="BM172" s="231" t="s">
        <v>353</v>
      </c>
    </row>
    <row r="173" s="14" customFormat="1">
      <c r="A173" s="14"/>
      <c r="B173" s="244"/>
      <c r="C173" s="245"/>
      <c r="D173" s="235" t="s">
        <v>149</v>
      </c>
      <c r="E173" s="246" t="s">
        <v>1</v>
      </c>
      <c r="F173" s="247" t="s">
        <v>354</v>
      </c>
      <c r="G173" s="245"/>
      <c r="H173" s="248">
        <v>2390.5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149</v>
      </c>
      <c r="AU173" s="254" t="s">
        <v>86</v>
      </c>
      <c r="AV173" s="14" t="s">
        <v>86</v>
      </c>
      <c r="AW173" s="14" t="s">
        <v>32</v>
      </c>
      <c r="AX173" s="14" t="s">
        <v>84</v>
      </c>
      <c r="AY173" s="254" t="s">
        <v>140</v>
      </c>
    </row>
    <row r="174" s="12" customFormat="1" ht="22.8" customHeight="1">
      <c r="A174" s="12"/>
      <c r="B174" s="203"/>
      <c r="C174" s="204"/>
      <c r="D174" s="205" t="s">
        <v>75</v>
      </c>
      <c r="E174" s="217" t="s">
        <v>207</v>
      </c>
      <c r="F174" s="217" t="s">
        <v>355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SUM(P175:P220)</f>
        <v>0</v>
      </c>
      <c r="Q174" s="211"/>
      <c r="R174" s="212">
        <f>SUM(R175:R220)</f>
        <v>0.028624000000000004</v>
      </c>
      <c r="S174" s="211"/>
      <c r="T174" s="213">
        <f>SUM(T175:T220)</f>
        <v>862.495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84</v>
      </c>
      <c r="AT174" s="215" t="s">
        <v>75</v>
      </c>
      <c r="AU174" s="215" t="s">
        <v>84</v>
      </c>
      <c r="AY174" s="214" t="s">
        <v>140</v>
      </c>
      <c r="BK174" s="216">
        <f>SUM(BK175:BK220)</f>
        <v>0</v>
      </c>
    </row>
    <row r="175" s="2" customFormat="1" ht="24.15" customHeight="1">
      <c r="A175" s="38"/>
      <c r="B175" s="39"/>
      <c r="C175" s="219" t="s">
        <v>207</v>
      </c>
      <c r="D175" s="219" t="s">
        <v>143</v>
      </c>
      <c r="E175" s="220" t="s">
        <v>356</v>
      </c>
      <c r="F175" s="221" t="s">
        <v>357</v>
      </c>
      <c r="G175" s="222" t="s">
        <v>352</v>
      </c>
      <c r="H175" s="223">
        <v>1800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41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164</v>
      </c>
      <c r="AT175" s="231" t="s">
        <v>143</v>
      </c>
      <c r="AU175" s="231" t="s">
        <v>86</v>
      </c>
      <c r="AY175" s="17" t="s">
        <v>140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84</v>
      </c>
      <c r="BK175" s="232">
        <f>ROUND(I175*H175,2)</f>
        <v>0</v>
      </c>
      <c r="BL175" s="17" t="s">
        <v>164</v>
      </c>
      <c r="BM175" s="231" t="s">
        <v>358</v>
      </c>
    </row>
    <row r="176" s="14" customFormat="1">
      <c r="A176" s="14"/>
      <c r="B176" s="244"/>
      <c r="C176" s="245"/>
      <c r="D176" s="235" t="s">
        <v>149</v>
      </c>
      <c r="E176" s="246" t="s">
        <v>1</v>
      </c>
      <c r="F176" s="247" t="s">
        <v>359</v>
      </c>
      <c r="G176" s="245"/>
      <c r="H176" s="248">
        <v>1800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149</v>
      </c>
      <c r="AU176" s="254" t="s">
        <v>86</v>
      </c>
      <c r="AV176" s="14" t="s">
        <v>86</v>
      </c>
      <c r="AW176" s="14" t="s">
        <v>32</v>
      </c>
      <c r="AX176" s="14" t="s">
        <v>84</v>
      </c>
      <c r="AY176" s="254" t="s">
        <v>140</v>
      </c>
    </row>
    <row r="177" s="2" customFormat="1" ht="37.8" customHeight="1">
      <c r="A177" s="38"/>
      <c r="B177" s="39"/>
      <c r="C177" s="219" t="s">
        <v>8</v>
      </c>
      <c r="D177" s="219" t="s">
        <v>143</v>
      </c>
      <c r="E177" s="220" t="s">
        <v>360</v>
      </c>
      <c r="F177" s="221" t="s">
        <v>361</v>
      </c>
      <c r="G177" s="222" t="s">
        <v>292</v>
      </c>
      <c r="H177" s="223">
        <v>270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41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164</v>
      </c>
      <c r="AT177" s="231" t="s">
        <v>143</v>
      </c>
      <c r="AU177" s="231" t="s">
        <v>86</v>
      </c>
      <c r="AY177" s="17" t="s">
        <v>140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84</v>
      </c>
      <c r="BK177" s="232">
        <f>ROUND(I177*H177,2)</f>
        <v>0</v>
      </c>
      <c r="BL177" s="17" t="s">
        <v>164</v>
      </c>
      <c r="BM177" s="231" t="s">
        <v>362</v>
      </c>
    </row>
    <row r="178" s="14" customFormat="1">
      <c r="A178" s="14"/>
      <c r="B178" s="244"/>
      <c r="C178" s="245"/>
      <c r="D178" s="235" t="s">
        <v>149</v>
      </c>
      <c r="E178" s="246" t="s">
        <v>1</v>
      </c>
      <c r="F178" s="247" t="s">
        <v>363</v>
      </c>
      <c r="G178" s="245"/>
      <c r="H178" s="248">
        <v>270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149</v>
      </c>
      <c r="AU178" s="254" t="s">
        <v>86</v>
      </c>
      <c r="AV178" s="14" t="s">
        <v>86</v>
      </c>
      <c r="AW178" s="14" t="s">
        <v>32</v>
      </c>
      <c r="AX178" s="14" t="s">
        <v>84</v>
      </c>
      <c r="AY178" s="254" t="s">
        <v>140</v>
      </c>
    </row>
    <row r="179" s="2" customFormat="1" ht="33" customHeight="1">
      <c r="A179" s="38"/>
      <c r="B179" s="39"/>
      <c r="C179" s="219" t="s">
        <v>218</v>
      </c>
      <c r="D179" s="219" t="s">
        <v>143</v>
      </c>
      <c r="E179" s="220" t="s">
        <v>364</v>
      </c>
      <c r="F179" s="221" t="s">
        <v>365</v>
      </c>
      <c r="G179" s="222" t="s">
        <v>292</v>
      </c>
      <c r="H179" s="223">
        <v>270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41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164</v>
      </c>
      <c r="AT179" s="231" t="s">
        <v>143</v>
      </c>
      <c r="AU179" s="231" t="s">
        <v>86</v>
      </c>
      <c r="AY179" s="17" t="s">
        <v>140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84</v>
      </c>
      <c r="BK179" s="232">
        <f>ROUND(I179*H179,2)</f>
        <v>0</v>
      </c>
      <c r="BL179" s="17" t="s">
        <v>164</v>
      </c>
      <c r="BM179" s="231" t="s">
        <v>366</v>
      </c>
    </row>
    <row r="180" s="13" customFormat="1">
      <c r="A180" s="13"/>
      <c r="B180" s="233"/>
      <c r="C180" s="234"/>
      <c r="D180" s="235" t="s">
        <v>149</v>
      </c>
      <c r="E180" s="236" t="s">
        <v>1</v>
      </c>
      <c r="F180" s="237" t="s">
        <v>367</v>
      </c>
      <c r="G180" s="234"/>
      <c r="H180" s="236" t="s">
        <v>1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149</v>
      </c>
      <c r="AU180" s="243" t="s">
        <v>86</v>
      </c>
      <c r="AV180" s="13" t="s">
        <v>84</v>
      </c>
      <c r="AW180" s="13" t="s">
        <v>32</v>
      </c>
      <c r="AX180" s="13" t="s">
        <v>76</v>
      </c>
      <c r="AY180" s="243" t="s">
        <v>140</v>
      </c>
    </row>
    <row r="181" s="14" customFormat="1">
      <c r="A181" s="14"/>
      <c r="B181" s="244"/>
      <c r="C181" s="245"/>
      <c r="D181" s="235" t="s">
        <v>149</v>
      </c>
      <c r="E181" s="246" t="s">
        <v>1</v>
      </c>
      <c r="F181" s="247" t="s">
        <v>368</v>
      </c>
      <c r="G181" s="245"/>
      <c r="H181" s="248">
        <v>270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149</v>
      </c>
      <c r="AU181" s="254" t="s">
        <v>86</v>
      </c>
      <c r="AV181" s="14" t="s">
        <v>86</v>
      </c>
      <c r="AW181" s="14" t="s">
        <v>32</v>
      </c>
      <c r="AX181" s="14" t="s">
        <v>84</v>
      </c>
      <c r="AY181" s="254" t="s">
        <v>140</v>
      </c>
    </row>
    <row r="182" s="2" customFormat="1" ht="49.05" customHeight="1">
      <c r="A182" s="38"/>
      <c r="B182" s="39"/>
      <c r="C182" s="219" t="s">
        <v>228</v>
      </c>
      <c r="D182" s="219" t="s">
        <v>143</v>
      </c>
      <c r="E182" s="220" t="s">
        <v>369</v>
      </c>
      <c r="F182" s="221" t="s">
        <v>370</v>
      </c>
      <c r="G182" s="222" t="s">
        <v>352</v>
      </c>
      <c r="H182" s="223">
        <v>300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41</v>
      </c>
      <c r="O182" s="91"/>
      <c r="P182" s="229">
        <f>O182*H182</f>
        <v>0</v>
      </c>
      <c r="Q182" s="229">
        <v>9.0000000000000006E-05</v>
      </c>
      <c r="R182" s="229">
        <f>Q182*H182</f>
        <v>0.027000000000000003</v>
      </c>
      <c r="S182" s="229">
        <v>0.23000000000000001</v>
      </c>
      <c r="T182" s="230">
        <f>S182*H182</f>
        <v>69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164</v>
      </c>
      <c r="AT182" s="231" t="s">
        <v>143</v>
      </c>
      <c r="AU182" s="231" t="s">
        <v>86</v>
      </c>
      <c r="AY182" s="17" t="s">
        <v>140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84</v>
      </c>
      <c r="BK182" s="232">
        <f>ROUND(I182*H182,2)</f>
        <v>0</v>
      </c>
      <c r="BL182" s="17" t="s">
        <v>164</v>
      </c>
      <c r="BM182" s="231" t="s">
        <v>371</v>
      </c>
    </row>
    <row r="183" s="14" customFormat="1">
      <c r="A183" s="14"/>
      <c r="B183" s="244"/>
      <c r="C183" s="245"/>
      <c r="D183" s="235" t="s">
        <v>149</v>
      </c>
      <c r="E183" s="246" t="s">
        <v>1</v>
      </c>
      <c r="F183" s="247" t="s">
        <v>372</v>
      </c>
      <c r="G183" s="245"/>
      <c r="H183" s="248">
        <v>300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149</v>
      </c>
      <c r="AU183" s="254" t="s">
        <v>86</v>
      </c>
      <c r="AV183" s="14" t="s">
        <v>86</v>
      </c>
      <c r="AW183" s="14" t="s">
        <v>32</v>
      </c>
      <c r="AX183" s="14" t="s">
        <v>84</v>
      </c>
      <c r="AY183" s="254" t="s">
        <v>140</v>
      </c>
    </row>
    <row r="184" s="2" customFormat="1" ht="78" customHeight="1">
      <c r="A184" s="38"/>
      <c r="B184" s="39"/>
      <c r="C184" s="219" t="s">
        <v>235</v>
      </c>
      <c r="D184" s="219" t="s">
        <v>143</v>
      </c>
      <c r="E184" s="220" t="s">
        <v>373</v>
      </c>
      <c r="F184" s="221" t="s">
        <v>374</v>
      </c>
      <c r="G184" s="222" t="s">
        <v>352</v>
      </c>
      <c r="H184" s="223">
        <v>300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41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0.255</v>
      </c>
      <c r="T184" s="230">
        <f>S184*H184</f>
        <v>76.5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164</v>
      </c>
      <c r="AT184" s="231" t="s">
        <v>143</v>
      </c>
      <c r="AU184" s="231" t="s">
        <v>86</v>
      </c>
      <c r="AY184" s="17" t="s">
        <v>140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84</v>
      </c>
      <c r="BK184" s="232">
        <f>ROUND(I184*H184,2)</f>
        <v>0</v>
      </c>
      <c r="BL184" s="17" t="s">
        <v>164</v>
      </c>
      <c r="BM184" s="231" t="s">
        <v>375</v>
      </c>
    </row>
    <row r="185" s="14" customFormat="1">
      <c r="A185" s="14"/>
      <c r="B185" s="244"/>
      <c r="C185" s="245"/>
      <c r="D185" s="235" t="s">
        <v>149</v>
      </c>
      <c r="E185" s="246" t="s">
        <v>1</v>
      </c>
      <c r="F185" s="247" t="s">
        <v>372</v>
      </c>
      <c r="G185" s="245"/>
      <c r="H185" s="248">
        <v>300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149</v>
      </c>
      <c r="AU185" s="254" t="s">
        <v>86</v>
      </c>
      <c r="AV185" s="14" t="s">
        <v>86</v>
      </c>
      <c r="AW185" s="14" t="s">
        <v>32</v>
      </c>
      <c r="AX185" s="14" t="s">
        <v>84</v>
      </c>
      <c r="AY185" s="254" t="s">
        <v>140</v>
      </c>
    </row>
    <row r="186" s="2" customFormat="1" ht="66.75" customHeight="1">
      <c r="A186" s="38"/>
      <c r="B186" s="39"/>
      <c r="C186" s="219" t="s">
        <v>241</v>
      </c>
      <c r="D186" s="219" t="s">
        <v>143</v>
      </c>
      <c r="E186" s="220" t="s">
        <v>376</v>
      </c>
      <c r="F186" s="221" t="s">
        <v>377</v>
      </c>
      <c r="G186" s="222" t="s">
        <v>352</v>
      </c>
      <c r="H186" s="223">
        <v>190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41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0.26000000000000001</v>
      </c>
      <c r="T186" s="230">
        <f>S186*H186</f>
        <v>49.399999999999999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164</v>
      </c>
      <c r="AT186" s="231" t="s">
        <v>143</v>
      </c>
      <c r="AU186" s="231" t="s">
        <v>86</v>
      </c>
      <c r="AY186" s="17" t="s">
        <v>140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84</v>
      </c>
      <c r="BK186" s="232">
        <f>ROUND(I186*H186,2)</f>
        <v>0</v>
      </c>
      <c r="BL186" s="17" t="s">
        <v>164</v>
      </c>
      <c r="BM186" s="231" t="s">
        <v>378</v>
      </c>
    </row>
    <row r="187" s="14" customFormat="1">
      <c r="A187" s="14"/>
      <c r="B187" s="244"/>
      <c r="C187" s="245"/>
      <c r="D187" s="235" t="s">
        <v>149</v>
      </c>
      <c r="E187" s="246" t="s">
        <v>1</v>
      </c>
      <c r="F187" s="247" t="s">
        <v>379</v>
      </c>
      <c r="G187" s="245"/>
      <c r="H187" s="248">
        <v>190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149</v>
      </c>
      <c r="AU187" s="254" t="s">
        <v>86</v>
      </c>
      <c r="AV187" s="14" t="s">
        <v>86</v>
      </c>
      <c r="AW187" s="14" t="s">
        <v>32</v>
      </c>
      <c r="AX187" s="14" t="s">
        <v>84</v>
      </c>
      <c r="AY187" s="254" t="s">
        <v>140</v>
      </c>
    </row>
    <row r="188" s="2" customFormat="1" ht="66.75" customHeight="1">
      <c r="A188" s="38"/>
      <c r="B188" s="39"/>
      <c r="C188" s="219" t="s">
        <v>247</v>
      </c>
      <c r="D188" s="219" t="s">
        <v>143</v>
      </c>
      <c r="E188" s="220" t="s">
        <v>380</v>
      </c>
      <c r="F188" s="221" t="s">
        <v>381</v>
      </c>
      <c r="G188" s="222" t="s">
        <v>352</v>
      </c>
      <c r="H188" s="223">
        <v>70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41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0.22500000000000001</v>
      </c>
      <c r="T188" s="230">
        <f>S188*H188</f>
        <v>15.75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164</v>
      </c>
      <c r="AT188" s="231" t="s">
        <v>143</v>
      </c>
      <c r="AU188" s="231" t="s">
        <v>86</v>
      </c>
      <c r="AY188" s="17" t="s">
        <v>140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84</v>
      </c>
      <c r="BK188" s="232">
        <f>ROUND(I188*H188,2)</f>
        <v>0</v>
      </c>
      <c r="BL188" s="17" t="s">
        <v>164</v>
      </c>
      <c r="BM188" s="231" t="s">
        <v>382</v>
      </c>
    </row>
    <row r="189" s="14" customFormat="1">
      <c r="A189" s="14"/>
      <c r="B189" s="244"/>
      <c r="C189" s="245"/>
      <c r="D189" s="235" t="s">
        <v>149</v>
      </c>
      <c r="E189" s="246" t="s">
        <v>1</v>
      </c>
      <c r="F189" s="247" t="s">
        <v>383</v>
      </c>
      <c r="G189" s="245"/>
      <c r="H189" s="248">
        <v>70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149</v>
      </c>
      <c r="AU189" s="254" t="s">
        <v>86</v>
      </c>
      <c r="AV189" s="14" t="s">
        <v>86</v>
      </c>
      <c r="AW189" s="14" t="s">
        <v>32</v>
      </c>
      <c r="AX189" s="14" t="s">
        <v>84</v>
      </c>
      <c r="AY189" s="254" t="s">
        <v>140</v>
      </c>
    </row>
    <row r="190" s="2" customFormat="1" ht="62.7" customHeight="1">
      <c r="A190" s="38"/>
      <c r="B190" s="39"/>
      <c r="C190" s="219" t="s">
        <v>384</v>
      </c>
      <c r="D190" s="219" t="s">
        <v>143</v>
      </c>
      <c r="E190" s="220" t="s">
        <v>385</v>
      </c>
      <c r="F190" s="221" t="s">
        <v>386</v>
      </c>
      <c r="G190" s="222" t="s">
        <v>352</v>
      </c>
      <c r="H190" s="223">
        <v>70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41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0.32500000000000001</v>
      </c>
      <c r="T190" s="230">
        <f>S190*H190</f>
        <v>22.75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164</v>
      </c>
      <c r="AT190" s="231" t="s">
        <v>143</v>
      </c>
      <c r="AU190" s="231" t="s">
        <v>86</v>
      </c>
      <c r="AY190" s="17" t="s">
        <v>140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84</v>
      </c>
      <c r="BK190" s="232">
        <f>ROUND(I190*H190,2)</f>
        <v>0</v>
      </c>
      <c r="BL190" s="17" t="s">
        <v>164</v>
      </c>
      <c r="BM190" s="231" t="s">
        <v>387</v>
      </c>
    </row>
    <row r="191" s="14" customFormat="1">
      <c r="A191" s="14"/>
      <c r="B191" s="244"/>
      <c r="C191" s="245"/>
      <c r="D191" s="235" t="s">
        <v>149</v>
      </c>
      <c r="E191" s="246" t="s">
        <v>1</v>
      </c>
      <c r="F191" s="247" t="s">
        <v>383</v>
      </c>
      <c r="G191" s="245"/>
      <c r="H191" s="248">
        <v>70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149</v>
      </c>
      <c r="AU191" s="254" t="s">
        <v>86</v>
      </c>
      <c r="AV191" s="14" t="s">
        <v>86</v>
      </c>
      <c r="AW191" s="14" t="s">
        <v>32</v>
      </c>
      <c r="AX191" s="14" t="s">
        <v>84</v>
      </c>
      <c r="AY191" s="254" t="s">
        <v>140</v>
      </c>
    </row>
    <row r="192" s="2" customFormat="1" ht="66.75" customHeight="1">
      <c r="A192" s="38"/>
      <c r="B192" s="39"/>
      <c r="C192" s="219" t="s">
        <v>388</v>
      </c>
      <c r="D192" s="219" t="s">
        <v>143</v>
      </c>
      <c r="E192" s="220" t="s">
        <v>389</v>
      </c>
      <c r="F192" s="221" t="s">
        <v>390</v>
      </c>
      <c r="G192" s="222" t="s">
        <v>352</v>
      </c>
      <c r="H192" s="223">
        <v>190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41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0.28999999999999998</v>
      </c>
      <c r="T192" s="230">
        <f>S192*H192</f>
        <v>55.099999999999994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164</v>
      </c>
      <c r="AT192" s="231" t="s">
        <v>143</v>
      </c>
      <c r="AU192" s="231" t="s">
        <v>86</v>
      </c>
      <c r="AY192" s="17" t="s">
        <v>140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84</v>
      </c>
      <c r="BK192" s="232">
        <f>ROUND(I192*H192,2)</f>
        <v>0</v>
      </c>
      <c r="BL192" s="17" t="s">
        <v>164</v>
      </c>
      <c r="BM192" s="231" t="s">
        <v>391</v>
      </c>
    </row>
    <row r="193" s="14" customFormat="1">
      <c r="A193" s="14"/>
      <c r="B193" s="244"/>
      <c r="C193" s="245"/>
      <c r="D193" s="235" t="s">
        <v>149</v>
      </c>
      <c r="E193" s="246" t="s">
        <v>1</v>
      </c>
      <c r="F193" s="247" t="s">
        <v>379</v>
      </c>
      <c r="G193" s="245"/>
      <c r="H193" s="248">
        <v>190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149</v>
      </c>
      <c r="AU193" s="254" t="s">
        <v>86</v>
      </c>
      <c r="AV193" s="14" t="s">
        <v>86</v>
      </c>
      <c r="AW193" s="14" t="s">
        <v>32</v>
      </c>
      <c r="AX193" s="14" t="s">
        <v>84</v>
      </c>
      <c r="AY193" s="254" t="s">
        <v>140</v>
      </c>
    </row>
    <row r="194" s="2" customFormat="1" ht="62.7" customHeight="1">
      <c r="A194" s="38"/>
      <c r="B194" s="39"/>
      <c r="C194" s="219" t="s">
        <v>261</v>
      </c>
      <c r="D194" s="219" t="s">
        <v>143</v>
      </c>
      <c r="E194" s="220" t="s">
        <v>392</v>
      </c>
      <c r="F194" s="221" t="s">
        <v>393</v>
      </c>
      <c r="G194" s="222" t="s">
        <v>352</v>
      </c>
      <c r="H194" s="223">
        <v>310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41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0.29999999999999999</v>
      </c>
      <c r="T194" s="230">
        <f>S194*H194</f>
        <v>93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164</v>
      </c>
      <c r="AT194" s="231" t="s">
        <v>143</v>
      </c>
      <c r="AU194" s="231" t="s">
        <v>86</v>
      </c>
      <c r="AY194" s="17" t="s">
        <v>140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84</v>
      </c>
      <c r="BK194" s="232">
        <f>ROUND(I194*H194,2)</f>
        <v>0</v>
      </c>
      <c r="BL194" s="17" t="s">
        <v>164</v>
      </c>
      <c r="BM194" s="231" t="s">
        <v>394</v>
      </c>
    </row>
    <row r="195" s="14" customFormat="1">
      <c r="A195" s="14"/>
      <c r="B195" s="244"/>
      <c r="C195" s="245"/>
      <c r="D195" s="235" t="s">
        <v>149</v>
      </c>
      <c r="E195" s="246" t="s">
        <v>1</v>
      </c>
      <c r="F195" s="247" t="s">
        <v>395</v>
      </c>
      <c r="G195" s="245"/>
      <c r="H195" s="248">
        <v>310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149</v>
      </c>
      <c r="AU195" s="254" t="s">
        <v>86</v>
      </c>
      <c r="AV195" s="14" t="s">
        <v>86</v>
      </c>
      <c r="AW195" s="14" t="s">
        <v>32</v>
      </c>
      <c r="AX195" s="14" t="s">
        <v>84</v>
      </c>
      <c r="AY195" s="254" t="s">
        <v>140</v>
      </c>
    </row>
    <row r="196" s="2" customFormat="1" ht="62.7" customHeight="1">
      <c r="A196" s="38"/>
      <c r="B196" s="39"/>
      <c r="C196" s="219" t="s">
        <v>7</v>
      </c>
      <c r="D196" s="219" t="s">
        <v>143</v>
      </c>
      <c r="E196" s="220" t="s">
        <v>396</v>
      </c>
      <c r="F196" s="221" t="s">
        <v>397</v>
      </c>
      <c r="G196" s="222" t="s">
        <v>352</v>
      </c>
      <c r="H196" s="223">
        <v>370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41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0.5</v>
      </c>
      <c r="T196" s="230">
        <f>S196*H196</f>
        <v>185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164</v>
      </c>
      <c r="AT196" s="231" t="s">
        <v>143</v>
      </c>
      <c r="AU196" s="231" t="s">
        <v>86</v>
      </c>
      <c r="AY196" s="17" t="s">
        <v>140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84</v>
      </c>
      <c r="BK196" s="232">
        <f>ROUND(I196*H196,2)</f>
        <v>0</v>
      </c>
      <c r="BL196" s="17" t="s">
        <v>164</v>
      </c>
      <c r="BM196" s="231" t="s">
        <v>398</v>
      </c>
    </row>
    <row r="197" s="14" customFormat="1">
      <c r="A197" s="14"/>
      <c r="B197" s="244"/>
      <c r="C197" s="245"/>
      <c r="D197" s="235" t="s">
        <v>149</v>
      </c>
      <c r="E197" s="246" t="s">
        <v>1</v>
      </c>
      <c r="F197" s="247" t="s">
        <v>399</v>
      </c>
      <c r="G197" s="245"/>
      <c r="H197" s="248">
        <v>370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149</v>
      </c>
      <c r="AU197" s="254" t="s">
        <v>86</v>
      </c>
      <c r="AV197" s="14" t="s">
        <v>86</v>
      </c>
      <c r="AW197" s="14" t="s">
        <v>32</v>
      </c>
      <c r="AX197" s="14" t="s">
        <v>84</v>
      </c>
      <c r="AY197" s="254" t="s">
        <v>140</v>
      </c>
    </row>
    <row r="198" s="2" customFormat="1" ht="62.7" customHeight="1">
      <c r="A198" s="38"/>
      <c r="B198" s="39"/>
      <c r="C198" s="219" t="s">
        <v>400</v>
      </c>
      <c r="D198" s="219" t="s">
        <v>143</v>
      </c>
      <c r="E198" s="220" t="s">
        <v>401</v>
      </c>
      <c r="F198" s="221" t="s">
        <v>402</v>
      </c>
      <c r="G198" s="222" t="s">
        <v>352</v>
      </c>
      <c r="H198" s="223">
        <v>300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41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0.625</v>
      </c>
      <c r="T198" s="230">
        <f>S198*H198</f>
        <v>187.5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164</v>
      </c>
      <c r="AT198" s="231" t="s">
        <v>143</v>
      </c>
      <c r="AU198" s="231" t="s">
        <v>86</v>
      </c>
      <c r="AY198" s="17" t="s">
        <v>140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84</v>
      </c>
      <c r="BK198" s="232">
        <f>ROUND(I198*H198,2)</f>
        <v>0</v>
      </c>
      <c r="BL198" s="17" t="s">
        <v>164</v>
      </c>
      <c r="BM198" s="231" t="s">
        <v>403</v>
      </c>
    </row>
    <row r="199" s="14" customFormat="1">
      <c r="A199" s="14"/>
      <c r="B199" s="244"/>
      <c r="C199" s="245"/>
      <c r="D199" s="235" t="s">
        <v>149</v>
      </c>
      <c r="E199" s="246" t="s">
        <v>1</v>
      </c>
      <c r="F199" s="247" t="s">
        <v>372</v>
      </c>
      <c r="G199" s="245"/>
      <c r="H199" s="248">
        <v>300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149</v>
      </c>
      <c r="AU199" s="254" t="s">
        <v>86</v>
      </c>
      <c r="AV199" s="14" t="s">
        <v>86</v>
      </c>
      <c r="AW199" s="14" t="s">
        <v>32</v>
      </c>
      <c r="AX199" s="14" t="s">
        <v>84</v>
      </c>
      <c r="AY199" s="254" t="s">
        <v>140</v>
      </c>
    </row>
    <row r="200" s="2" customFormat="1" ht="66.75" customHeight="1">
      <c r="A200" s="38"/>
      <c r="B200" s="39"/>
      <c r="C200" s="219" t="s">
        <v>404</v>
      </c>
      <c r="D200" s="219" t="s">
        <v>143</v>
      </c>
      <c r="E200" s="220" t="s">
        <v>405</v>
      </c>
      <c r="F200" s="221" t="s">
        <v>406</v>
      </c>
      <c r="G200" s="222" t="s">
        <v>352</v>
      </c>
      <c r="H200" s="223">
        <v>6.2400000000000002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41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0.5</v>
      </c>
      <c r="T200" s="230">
        <f>S200*H200</f>
        <v>3.1200000000000001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164</v>
      </c>
      <c r="AT200" s="231" t="s">
        <v>143</v>
      </c>
      <c r="AU200" s="231" t="s">
        <v>86</v>
      </c>
      <c r="AY200" s="17" t="s">
        <v>140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84</v>
      </c>
      <c r="BK200" s="232">
        <f>ROUND(I200*H200,2)</f>
        <v>0</v>
      </c>
      <c r="BL200" s="17" t="s">
        <v>164</v>
      </c>
      <c r="BM200" s="231" t="s">
        <v>407</v>
      </c>
    </row>
    <row r="201" s="13" customFormat="1">
      <c r="A201" s="13"/>
      <c r="B201" s="233"/>
      <c r="C201" s="234"/>
      <c r="D201" s="235" t="s">
        <v>149</v>
      </c>
      <c r="E201" s="236" t="s">
        <v>1</v>
      </c>
      <c r="F201" s="237" t="s">
        <v>408</v>
      </c>
      <c r="G201" s="234"/>
      <c r="H201" s="236" t="s">
        <v>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149</v>
      </c>
      <c r="AU201" s="243" t="s">
        <v>86</v>
      </c>
      <c r="AV201" s="13" t="s">
        <v>84</v>
      </c>
      <c r="AW201" s="13" t="s">
        <v>32</v>
      </c>
      <c r="AX201" s="13" t="s">
        <v>76</v>
      </c>
      <c r="AY201" s="243" t="s">
        <v>140</v>
      </c>
    </row>
    <row r="202" s="14" customFormat="1">
      <c r="A202" s="14"/>
      <c r="B202" s="244"/>
      <c r="C202" s="245"/>
      <c r="D202" s="235" t="s">
        <v>149</v>
      </c>
      <c r="E202" s="246" t="s">
        <v>1</v>
      </c>
      <c r="F202" s="247" t="s">
        <v>409</v>
      </c>
      <c r="G202" s="245"/>
      <c r="H202" s="248">
        <v>6.2400000000000002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149</v>
      </c>
      <c r="AU202" s="254" t="s">
        <v>86</v>
      </c>
      <c r="AV202" s="14" t="s">
        <v>86</v>
      </c>
      <c r="AW202" s="14" t="s">
        <v>32</v>
      </c>
      <c r="AX202" s="14" t="s">
        <v>84</v>
      </c>
      <c r="AY202" s="254" t="s">
        <v>140</v>
      </c>
    </row>
    <row r="203" s="2" customFormat="1" ht="24.15" customHeight="1">
      <c r="A203" s="38"/>
      <c r="B203" s="39"/>
      <c r="C203" s="219" t="s">
        <v>410</v>
      </c>
      <c r="D203" s="219" t="s">
        <v>143</v>
      </c>
      <c r="E203" s="220" t="s">
        <v>411</v>
      </c>
      <c r="F203" s="221" t="s">
        <v>412</v>
      </c>
      <c r="G203" s="222" t="s">
        <v>413</v>
      </c>
      <c r="H203" s="223">
        <v>11.6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41</v>
      </c>
      <c r="O203" s="91"/>
      <c r="P203" s="229">
        <f>O203*H203</f>
        <v>0</v>
      </c>
      <c r="Q203" s="229">
        <v>0.00013999999999999999</v>
      </c>
      <c r="R203" s="229">
        <f>Q203*H203</f>
        <v>0.0016239999999999998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164</v>
      </c>
      <c r="AT203" s="231" t="s">
        <v>143</v>
      </c>
      <c r="AU203" s="231" t="s">
        <v>86</v>
      </c>
      <c r="AY203" s="17" t="s">
        <v>140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84</v>
      </c>
      <c r="BK203" s="232">
        <f>ROUND(I203*H203,2)</f>
        <v>0</v>
      </c>
      <c r="BL203" s="17" t="s">
        <v>164</v>
      </c>
      <c r="BM203" s="231" t="s">
        <v>414</v>
      </c>
    </row>
    <row r="204" s="13" customFormat="1">
      <c r="A204" s="13"/>
      <c r="B204" s="233"/>
      <c r="C204" s="234"/>
      <c r="D204" s="235" t="s">
        <v>149</v>
      </c>
      <c r="E204" s="236" t="s">
        <v>1</v>
      </c>
      <c r="F204" s="237" t="s">
        <v>408</v>
      </c>
      <c r="G204" s="234"/>
      <c r="H204" s="236" t="s">
        <v>1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149</v>
      </c>
      <c r="AU204" s="243" t="s">
        <v>86</v>
      </c>
      <c r="AV204" s="13" t="s">
        <v>84</v>
      </c>
      <c r="AW204" s="13" t="s">
        <v>32</v>
      </c>
      <c r="AX204" s="13" t="s">
        <v>76</v>
      </c>
      <c r="AY204" s="243" t="s">
        <v>140</v>
      </c>
    </row>
    <row r="205" s="14" customFormat="1">
      <c r="A205" s="14"/>
      <c r="B205" s="244"/>
      <c r="C205" s="245"/>
      <c r="D205" s="235" t="s">
        <v>149</v>
      </c>
      <c r="E205" s="246" t="s">
        <v>1</v>
      </c>
      <c r="F205" s="247" t="s">
        <v>415</v>
      </c>
      <c r="G205" s="245"/>
      <c r="H205" s="248">
        <v>11.6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149</v>
      </c>
      <c r="AU205" s="254" t="s">
        <v>86</v>
      </c>
      <c r="AV205" s="14" t="s">
        <v>86</v>
      </c>
      <c r="AW205" s="14" t="s">
        <v>32</v>
      </c>
      <c r="AX205" s="14" t="s">
        <v>84</v>
      </c>
      <c r="AY205" s="254" t="s">
        <v>140</v>
      </c>
    </row>
    <row r="206" s="2" customFormat="1" ht="66.75" customHeight="1">
      <c r="A206" s="38"/>
      <c r="B206" s="39"/>
      <c r="C206" s="219" t="s">
        <v>416</v>
      </c>
      <c r="D206" s="219" t="s">
        <v>143</v>
      </c>
      <c r="E206" s="220" t="s">
        <v>417</v>
      </c>
      <c r="F206" s="221" t="s">
        <v>418</v>
      </c>
      <c r="G206" s="222" t="s">
        <v>352</v>
      </c>
      <c r="H206" s="223">
        <v>6.2400000000000002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41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0.625</v>
      </c>
      <c r="T206" s="230">
        <f>S206*H206</f>
        <v>3.9000000000000004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164</v>
      </c>
      <c r="AT206" s="231" t="s">
        <v>143</v>
      </c>
      <c r="AU206" s="231" t="s">
        <v>86</v>
      </c>
      <c r="AY206" s="17" t="s">
        <v>140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84</v>
      </c>
      <c r="BK206" s="232">
        <f>ROUND(I206*H206,2)</f>
        <v>0</v>
      </c>
      <c r="BL206" s="17" t="s">
        <v>164</v>
      </c>
      <c r="BM206" s="231" t="s">
        <v>419</v>
      </c>
    </row>
    <row r="207" s="13" customFormat="1">
      <c r="A207" s="13"/>
      <c r="B207" s="233"/>
      <c r="C207" s="234"/>
      <c r="D207" s="235" t="s">
        <v>149</v>
      </c>
      <c r="E207" s="236" t="s">
        <v>1</v>
      </c>
      <c r="F207" s="237" t="s">
        <v>408</v>
      </c>
      <c r="G207" s="234"/>
      <c r="H207" s="236" t="s">
        <v>1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149</v>
      </c>
      <c r="AU207" s="243" t="s">
        <v>86</v>
      </c>
      <c r="AV207" s="13" t="s">
        <v>84</v>
      </c>
      <c r="AW207" s="13" t="s">
        <v>32</v>
      </c>
      <c r="AX207" s="13" t="s">
        <v>76</v>
      </c>
      <c r="AY207" s="243" t="s">
        <v>140</v>
      </c>
    </row>
    <row r="208" s="14" customFormat="1">
      <c r="A208" s="14"/>
      <c r="B208" s="244"/>
      <c r="C208" s="245"/>
      <c r="D208" s="235" t="s">
        <v>149</v>
      </c>
      <c r="E208" s="246" t="s">
        <v>1</v>
      </c>
      <c r="F208" s="247" t="s">
        <v>409</v>
      </c>
      <c r="G208" s="245"/>
      <c r="H208" s="248">
        <v>6.2400000000000002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149</v>
      </c>
      <c r="AU208" s="254" t="s">
        <v>86</v>
      </c>
      <c r="AV208" s="14" t="s">
        <v>86</v>
      </c>
      <c r="AW208" s="14" t="s">
        <v>32</v>
      </c>
      <c r="AX208" s="14" t="s">
        <v>84</v>
      </c>
      <c r="AY208" s="254" t="s">
        <v>140</v>
      </c>
    </row>
    <row r="209" s="2" customFormat="1" ht="49.05" customHeight="1">
      <c r="A209" s="38"/>
      <c r="B209" s="39"/>
      <c r="C209" s="219" t="s">
        <v>420</v>
      </c>
      <c r="D209" s="219" t="s">
        <v>143</v>
      </c>
      <c r="E209" s="220" t="s">
        <v>421</v>
      </c>
      <c r="F209" s="221" t="s">
        <v>422</v>
      </c>
      <c r="G209" s="222" t="s">
        <v>413</v>
      </c>
      <c r="H209" s="223">
        <v>495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41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0.20499999999999999</v>
      </c>
      <c r="T209" s="230">
        <f>S209*H209</f>
        <v>101.47499999999999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164</v>
      </c>
      <c r="AT209" s="231" t="s">
        <v>143</v>
      </c>
      <c r="AU209" s="231" t="s">
        <v>86</v>
      </c>
      <c r="AY209" s="17" t="s">
        <v>140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84</v>
      </c>
      <c r="BK209" s="232">
        <f>ROUND(I209*H209,2)</f>
        <v>0</v>
      </c>
      <c r="BL209" s="17" t="s">
        <v>164</v>
      </c>
      <c r="BM209" s="231" t="s">
        <v>423</v>
      </c>
    </row>
    <row r="210" s="14" customFormat="1">
      <c r="A210" s="14"/>
      <c r="B210" s="244"/>
      <c r="C210" s="245"/>
      <c r="D210" s="235" t="s">
        <v>149</v>
      </c>
      <c r="E210" s="246" t="s">
        <v>1</v>
      </c>
      <c r="F210" s="247" t="s">
        <v>424</v>
      </c>
      <c r="G210" s="245"/>
      <c r="H210" s="248">
        <v>495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149</v>
      </c>
      <c r="AU210" s="254" t="s">
        <v>86</v>
      </c>
      <c r="AV210" s="14" t="s">
        <v>86</v>
      </c>
      <c r="AW210" s="14" t="s">
        <v>32</v>
      </c>
      <c r="AX210" s="14" t="s">
        <v>84</v>
      </c>
      <c r="AY210" s="254" t="s">
        <v>140</v>
      </c>
    </row>
    <row r="211" s="2" customFormat="1" ht="66.75" customHeight="1">
      <c r="A211" s="38"/>
      <c r="B211" s="39"/>
      <c r="C211" s="219" t="s">
        <v>425</v>
      </c>
      <c r="D211" s="219" t="s">
        <v>143</v>
      </c>
      <c r="E211" s="220" t="s">
        <v>426</v>
      </c>
      <c r="F211" s="221" t="s">
        <v>427</v>
      </c>
      <c r="G211" s="222" t="s">
        <v>413</v>
      </c>
      <c r="H211" s="223">
        <v>460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41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164</v>
      </c>
      <c r="AT211" s="231" t="s">
        <v>143</v>
      </c>
      <c r="AU211" s="231" t="s">
        <v>86</v>
      </c>
      <c r="AY211" s="17" t="s">
        <v>140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84</v>
      </c>
      <c r="BK211" s="232">
        <f>ROUND(I211*H211,2)</f>
        <v>0</v>
      </c>
      <c r="BL211" s="17" t="s">
        <v>164</v>
      </c>
      <c r="BM211" s="231" t="s">
        <v>428</v>
      </c>
    </row>
    <row r="212" s="14" customFormat="1">
      <c r="A212" s="14"/>
      <c r="B212" s="244"/>
      <c r="C212" s="245"/>
      <c r="D212" s="235" t="s">
        <v>149</v>
      </c>
      <c r="E212" s="246" t="s">
        <v>1</v>
      </c>
      <c r="F212" s="247" t="s">
        <v>429</v>
      </c>
      <c r="G212" s="245"/>
      <c r="H212" s="248">
        <v>460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149</v>
      </c>
      <c r="AU212" s="254" t="s">
        <v>86</v>
      </c>
      <c r="AV212" s="14" t="s">
        <v>86</v>
      </c>
      <c r="AW212" s="14" t="s">
        <v>32</v>
      </c>
      <c r="AX212" s="14" t="s">
        <v>84</v>
      </c>
      <c r="AY212" s="254" t="s">
        <v>140</v>
      </c>
    </row>
    <row r="213" s="2" customFormat="1" ht="66.75" customHeight="1">
      <c r="A213" s="38"/>
      <c r="B213" s="39"/>
      <c r="C213" s="219" t="s">
        <v>430</v>
      </c>
      <c r="D213" s="219" t="s">
        <v>143</v>
      </c>
      <c r="E213" s="220" t="s">
        <v>431</v>
      </c>
      <c r="F213" s="221" t="s">
        <v>432</v>
      </c>
      <c r="G213" s="222" t="s">
        <v>413</v>
      </c>
      <c r="H213" s="223">
        <v>35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41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164</v>
      </c>
      <c r="AT213" s="231" t="s">
        <v>143</v>
      </c>
      <c r="AU213" s="231" t="s">
        <v>86</v>
      </c>
      <c r="AY213" s="17" t="s">
        <v>140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84</v>
      </c>
      <c r="BK213" s="232">
        <f>ROUND(I213*H213,2)</f>
        <v>0</v>
      </c>
      <c r="BL213" s="17" t="s">
        <v>164</v>
      </c>
      <c r="BM213" s="231" t="s">
        <v>433</v>
      </c>
    </row>
    <row r="214" s="14" customFormat="1">
      <c r="A214" s="14"/>
      <c r="B214" s="244"/>
      <c r="C214" s="245"/>
      <c r="D214" s="235" t="s">
        <v>149</v>
      </c>
      <c r="E214" s="246" t="s">
        <v>1</v>
      </c>
      <c r="F214" s="247" t="s">
        <v>434</v>
      </c>
      <c r="G214" s="245"/>
      <c r="H214" s="248">
        <v>35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149</v>
      </c>
      <c r="AU214" s="254" t="s">
        <v>86</v>
      </c>
      <c r="AV214" s="14" t="s">
        <v>86</v>
      </c>
      <c r="AW214" s="14" t="s">
        <v>32</v>
      </c>
      <c r="AX214" s="14" t="s">
        <v>84</v>
      </c>
      <c r="AY214" s="254" t="s">
        <v>140</v>
      </c>
    </row>
    <row r="215" s="2" customFormat="1" ht="66.75" customHeight="1">
      <c r="A215" s="38"/>
      <c r="B215" s="39"/>
      <c r="C215" s="219" t="s">
        <v>435</v>
      </c>
      <c r="D215" s="219" t="s">
        <v>143</v>
      </c>
      <c r="E215" s="220" t="s">
        <v>436</v>
      </c>
      <c r="F215" s="221" t="s">
        <v>437</v>
      </c>
      <c r="G215" s="222" t="s">
        <v>352</v>
      </c>
      <c r="H215" s="223">
        <v>300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41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164</v>
      </c>
      <c r="AT215" s="231" t="s">
        <v>143</v>
      </c>
      <c r="AU215" s="231" t="s">
        <v>86</v>
      </c>
      <c r="AY215" s="17" t="s">
        <v>140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84</v>
      </c>
      <c r="BK215" s="232">
        <f>ROUND(I215*H215,2)</f>
        <v>0</v>
      </c>
      <c r="BL215" s="17" t="s">
        <v>164</v>
      </c>
      <c r="BM215" s="231" t="s">
        <v>438</v>
      </c>
    </row>
    <row r="216" s="14" customFormat="1">
      <c r="A216" s="14"/>
      <c r="B216" s="244"/>
      <c r="C216" s="245"/>
      <c r="D216" s="235" t="s">
        <v>149</v>
      </c>
      <c r="E216" s="246" t="s">
        <v>1</v>
      </c>
      <c r="F216" s="247" t="s">
        <v>372</v>
      </c>
      <c r="G216" s="245"/>
      <c r="H216" s="248">
        <v>300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149</v>
      </c>
      <c r="AU216" s="254" t="s">
        <v>86</v>
      </c>
      <c r="AV216" s="14" t="s">
        <v>86</v>
      </c>
      <c r="AW216" s="14" t="s">
        <v>32</v>
      </c>
      <c r="AX216" s="14" t="s">
        <v>84</v>
      </c>
      <c r="AY216" s="254" t="s">
        <v>140</v>
      </c>
    </row>
    <row r="217" s="2" customFormat="1" ht="55.5" customHeight="1">
      <c r="A217" s="38"/>
      <c r="B217" s="39"/>
      <c r="C217" s="219" t="s">
        <v>439</v>
      </c>
      <c r="D217" s="219" t="s">
        <v>143</v>
      </c>
      <c r="E217" s="220" t="s">
        <v>440</v>
      </c>
      <c r="F217" s="221" t="s">
        <v>441</v>
      </c>
      <c r="G217" s="222" t="s">
        <v>352</v>
      </c>
      <c r="H217" s="223">
        <v>190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41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164</v>
      </c>
      <c r="AT217" s="231" t="s">
        <v>143</v>
      </c>
      <c r="AU217" s="231" t="s">
        <v>86</v>
      </c>
      <c r="AY217" s="17" t="s">
        <v>140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84</v>
      </c>
      <c r="BK217" s="232">
        <f>ROUND(I217*H217,2)</f>
        <v>0</v>
      </c>
      <c r="BL217" s="17" t="s">
        <v>164</v>
      </c>
      <c r="BM217" s="231" t="s">
        <v>442</v>
      </c>
    </row>
    <row r="218" s="14" customFormat="1">
      <c r="A218" s="14"/>
      <c r="B218" s="244"/>
      <c r="C218" s="245"/>
      <c r="D218" s="235" t="s">
        <v>149</v>
      </c>
      <c r="E218" s="246" t="s">
        <v>1</v>
      </c>
      <c r="F218" s="247" t="s">
        <v>379</v>
      </c>
      <c r="G218" s="245"/>
      <c r="H218" s="248">
        <v>190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149</v>
      </c>
      <c r="AU218" s="254" t="s">
        <v>86</v>
      </c>
      <c r="AV218" s="14" t="s">
        <v>86</v>
      </c>
      <c r="AW218" s="14" t="s">
        <v>32</v>
      </c>
      <c r="AX218" s="14" t="s">
        <v>84</v>
      </c>
      <c r="AY218" s="254" t="s">
        <v>140</v>
      </c>
    </row>
    <row r="219" s="2" customFormat="1" ht="24.15" customHeight="1">
      <c r="A219" s="38"/>
      <c r="B219" s="39"/>
      <c r="C219" s="219" t="s">
        <v>443</v>
      </c>
      <c r="D219" s="219" t="s">
        <v>143</v>
      </c>
      <c r="E219" s="220" t="s">
        <v>444</v>
      </c>
      <c r="F219" s="221" t="s">
        <v>445</v>
      </c>
      <c r="G219" s="222" t="s">
        <v>352</v>
      </c>
      <c r="H219" s="223">
        <v>70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41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164</v>
      </c>
      <c r="AT219" s="231" t="s">
        <v>143</v>
      </c>
      <c r="AU219" s="231" t="s">
        <v>86</v>
      </c>
      <c r="AY219" s="17" t="s">
        <v>140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84</v>
      </c>
      <c r="BK219" s="232">
        <f>ROUND(I219*H219,2)</f>
        <v>0</v>
      </c>
      <c r="BL219" s="17" t="s">
        <v>164</v>
      </c>
      <c r="BM219" s="231" t="s">
        <v>446</v>
      </c>
    </row>
    <row r="220" s="14" customFormat="1">
      <c r="A220" s="14"/>
      <c r="B220" s="244"/>
      <c r="C220" s="245"/>
      <c r="D220" s="235" t="s">
        <v>149</v>
      </c>
      <c r="E220" s="246" t="s">
        <v>1</v>
      </c>
      <c r="F220" s="247" t="s">
        <v>383</v>
      </c>
      <c r="G220" s="245"/>
      <c r="H220" s="248">
        <v>70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149</v>
      </c>
      <c r="AU220" s="254" t="s">
        <v>86</v>
      </c>
      <c r="AV220" s="14" t="s">
        <v>86</v>
      </c>
      <c r="AW220" s="14" t="s">
        <v>32</v>
      </c>
      <c r="AX220" s="14" t="s">
        <v>84</v>
      </c>
      <c r="AY220" s="254" t="s">
        <v>140</v>
      </c>
    </row>
    <row r="221" s="12" customFormat="1" ht="22.8" customHeight="1">
      <c r="A221" s="12"/>
      <c r="B221" s="203"/>
      <c r="C221" s="204"/>
      <c r="D221" s="205" t="s">
        <v>75</v>
      </c>
      <c r="E221" s="217" t="s">
        <v>86</v>
      </c>
      <c r="F221" s="217" t="s">
        <v>447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SUM(P222:P232)</f>
        <v>0</v>
      </c>
      <c r="Q221" s="211"/>
      <c r="R221" s="212">
        <f>SUM(R222:R232)</f>
        <v>36.545598399999996</v>
      </c>
      <c r="S221" s="211"/>
      <c r="T221" s="213">
        <f>SUM(T222:T232)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84</v>
      </c>
      <c r="AT221" s="215" t="s">
        <v>75</v>
      </c>
      <c r="AU221" s="215" t="s">
        <v>84</v>
      </c>
      <c r="AY221" s="214" t="s">
        <v>140</v>
      </c>
      <c r="BK221" s="216">
        <f>SUM(BK222:BK232)</f>
        <v>0</v>
      </c>
    </row>
    <row r="222" s="2" customFormat="1" ht="37.8" customHeight="1">
      <c r="A222" s="38"/>
      <c r="B222" s="39"/>
      <c r="C222" s="219" t="s">
        <v>448</v>
      </c>
      <c r="D222" s="219" t="s">
        <v>143</v>
      </c>
      <c r="E222" s="220" t="s">
        <v>449</v>
      </c>
      <c r="F222" s="221" t="s">
        <v>450</v>
      </c>
      <c r="G222" s="222" t="s">
        <v>292</v>
      </c>
      <c r="H222" s="223">
        <v>20.399999999999999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41</v>
      </c>
      <c r="O222" s="91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164</v>
      </c>
      <c r="AT222" s="231" t="s">
        <v>143</v>
      </c>
      <c r="AU222" s="231" t="s">
        <v>86</v>
      </c>
      <c r="AY222" s="17" t="s">
        <v>140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84</v>
      </c>
      <c r="BK222" s="232">
        <f>ROUND(I222*H222,2)</f>
        <v>0</v>
      </c>
      <c r="BL222" s="17" t="s">
        <v>164</v>
      </c>
      <c r="BM222" s="231" t="s">
        <v>451</v>
      </c>
    </row>
    <row r="223" s="14" customFormat="1">
      <c r="A223" s="14"/>
      <c r="B223" s="244"/>
      <c r="C223" s="245"/>
      <c r="D223" s="235" t="s">
        <v>149</v>
      </c>
      <c r="E223" s="246" t="s">
        <v>1</v>
      </c>
      <c r="F223" s="247" t="s">
        <v>452</v>
      </c>
      <c r="G223" s="245"/>
      <c r="H223" s="248">
        <v>20.399999999999999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149</v>
      </c>
      <c r="AU223" s="254" t="s">
        <v>86</v>
      </c>
      <c r="AV223" s="14" t="s">
        <v>86</v>
      </c>
      <c r="AW223" s="14" t="s">
        <v>32</v>
      </c>
      <c r="AX223" s="14" t="s">
        <v>84</v>
      </c>
      <c r="AY223" s="254" t="s">
        <v>140</v>
      </c>
    </row>
    <row r="224" s="2" customFormat="1" ht="55.5" customHeight="1">
      <c r="A224" s="38"/>
      <c r="B224" s="39"/>
      <c r="C224" s="219" t="s">
        <v>453</v>
      </c>
      <c r="D224" s="219" t="s">
        <v>143</v>
      </c>
      <c r="E224" s="220" t="s">
        <v>454</v>
      </c>
      <c r="F224" s="221" t="s">
        <v>455</v>
      </c>
      <c r="G224" s="222" t="s">
        <v>352</v>
      </c>
      <c r="H224" s="223">
        <v>272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41</v>
      </c>
      <c r="O224" s="91"/>
      <c r="P224" s="229">
        <f>O224*H224</f>
        <v>0</v>
      </c>
      <c r="Q224" s="229">
        <v>0.00031</v>
      </c>
      <c r="R224" s="229">
        <f>Q224*H224</f>
        <v>0.084320000000000006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164</v>
      </c>
      <c r="AT224" s="231" t="s">
        <v>143</v>
      </c>
      <c r="AU224" s="231" t="s">
        <v>86</v>
      </c>
      <c r="AY224" s="17" t="s">
        <v>140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84</v>
      </c>
      <c r="BK224" s="232">
        <f>ROUND(I224*H224,2)</f>
        <v>0</v>
      </c>
      <c r="BL224" s="17" t="s">
        <v>164</v>
      </c>
      <c r="BM224" s="231" t="s">
        <v>456</v>
      </c>
    </row>
    <row r="225" s="14" customFormat="1">
      <c r="A225" s="14"/>
      <c r="B225" s="244"/>
      <c r="C225" s="245"/>
      <c r="D225" s="235" t="s">
        <v>149</v>
      </c>
      <c r="E225" s="246" t="s">
        <v>1</v>
      </c>
      <c r="F225" s="247" t="s">
        <v>457</v>
      </c>
      <c r="G225" s="245"/>
      <c r="H225" s="248">
        <v>272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149</v>
      </c>
      <c r="AU225" s="254" t="s">
        <v>86</v>
      </c>
      <c r="AV225" s="14" t="s">
        <v>86</v>
      </c>
      <c r="AW225" s="14" t="s">
        <v>32</v>
      </c>
      <c r="AX225" s="14" t="s">
        <v>84</v>
      </c>
      <c r="AY225" s="254" t="s">
        <v>140</v>
      </c>
    </row>
    <row r="226" s="2" customFormat="1" ht="24.15" customHeight="1">
      <c r="A226" s="38"/>
      <c r="B226" s="39"/>
      <c r="C226" s="269" t="s">
        <v>458</v>
      </c>
      <c r="D226" s="269" t="s">
        <v>334</v>
      </c>
      <c r="E226" s="270" t="s">
        <v>459</v>
      </c>
      <c r="F226" s="271" t="s">
        <v>460</v>
      </c>
      <c r="G226" s="272" t="s">
        <v>352</v>
      </c>
      <c r="H226" s="273">
        <v>322.18400000000003</v>
      </c>
      <c r="I226" s="274"/>
      <c r="J226" s="275">
        <f>ROUND(I226*H226,2)</f>
        <v>0</v>
      </c>
      <c r="K226" s="276"/>
      <c r="L226" s="277"/>
      <c r="M226" s="278" t="s">
        <v>1</v>
      </c>
      <c r="N226" s="279" t="s">
        <v>41</v>
      </c>
      <c r="O226" s="91"/>
      <c r="P226" s="229">
        <f>O226*H226</f>
        <v>0</v>
      </c>
      <c r="Q226" s="229">
        <v>0.00010000000000000001</v>
      </c>
      <c r="R226" s="229">
        <f>Q226*H226</f>
        <v>0.032218400000000001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190</v>
      </c>
      <c r="AT226" s="231" t="s">
        <v>334</v>
      </c>
      <c r="AU226" s="231" t="s">
        <v>86</v>
      </c>
      <c r="AY226" s="17" t="s">
        <v>140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84</v>
      </c>
      <c r="BK226" s="232">
        <f>ROUND(I226*H226,2)</f>
        <v>0</v>
      </c>
      <c r="BL226" s="17" t="s">
        <v>164</v>
      </c>
      <c r="BM226" s="231" t="s">
        <v>461</v>
      </c>
    </row>
    <row r="227" s="14" customFormat="1">
      <c r="A227" s="14"/>
      <c r="B227" s="244"/>
      <c r="C227" s="245"/>
      <c r="D227" s="235" t="s">
        <v>149</v>
      </c>
      <c r="E227" s="246" t="s">
        <v>1</v>
      </c>
      <c r="F227" s="247" t="s">
        <v>462</v>
      </c>
      <c r="G227" s="245"/>
      <c r="H227" s="248">
        <v>272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149</v>
      </c>
      <c r="AU227" s="254" t="s">
        <v>86</v>
      </c>
      <c r="AV227" s="14" t="s">
        <v>86</v>
      </c>
      <c r="AW227" s="14" t="s">
        <v>32</v>
      </c>
      <c r="AX227" s="14" t="s">
        <v>84</v>
      </c>
      <c r="AY227" s="254" t="s">
        <v>140</v>
      </c>
    </row>
    <row r="228" s="14" customFormat="1">
      <c r="A228" s="14"/>
      <c r="B228" s="244"/>
      <c r="C228" s="245"/>
      <c r="D228" s="235" t="s">
        <v>149</v>
      </c>
      <c r="E228" s="245"/>
      <c r="F228" s="247" t="s">
        <v>463</v>
      </c>
      <c r="G228" s="245"/>
      <c r="H228" s="248">
        <v>322.18400000000003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149</v>
      </c>
      <c r="AU228" s="254" t="s">
        <v>86</v>
      </c>
      <c r="AV228" s="14" t="s">
        <v>86</v>
      </c>
      <c r="AW228" s="14" t="s">
        <v>4</v>
      </c>
      <c r="AX228" s="14" t="s">
        <v>84</v>
      </c>
      <c r="AY228" s="254" t="s">
        <v>140</v>
      </c>
    </row>
    <row r="229" s="2" customFormat="1" ht="55.5" customHeight="1">
      <c r="A229" s="38"/>
      <c r="B229" s="39"/>
      <c r="C229" s="219" t="s">
        <v>434</v>
      </c>
      <c r="D229" s="219" t="s">
        <v>143</v>
      </c>
      <c r="E229" s="220" t="s">
        <v>464</v>
      </c>
      <c r="F229" s="221" t="s">
        <v>465</v>
      </c>
      <c r="G229" s="222" t="s">
        <v>413</v>
      </c>
      <c r="H229" s="223">
        <v>170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41</v>
      </c>
      <c r="O229" s="91"/>
      <c r="P229" s="229">
        <f>O229*H229</f>
        <v>0</v>
      </c>
      <c r="Q229" s="229">
        <v>0.20469000000000001</v>
      </c>
      <c r="R229" s="229">
        <f>Q229*H229</f>
        <v>34.7973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164</v>
      </c>
      <c r="AT229" s="231" t="s">
        <v>143</v>
      </c>
      <c r="AU229" s="231" t="s">
        <v>86</v>
      </c>
      <c r="AY229" s="17" t="s">
        <v>140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84</v>
      </c>
      <c r="BK229" s="232">
        <f>ROUND(I229*H229,2)</f>
        <v>0</v>
      </c>
      <c r="BL229" s="17" t="s">
        <v>164</v>
      </c>
      <c r="BM229" s="231" t="s">
        <v>466</v>
      </c>
    </row>
    <row r="230" s="14" customFormat="1">
      <c r="A230" s="14"/>
      <c r="B230" s="244"/>
      <c r="C230" s="245"/>
      <c r="D230" s="235" t="s">
        <v>149</v>
      </c>
      <c r="E230" s="246" t="s">
        <v>1</v>
      </c>
      <c r="F230" s="247" t="s">
        <v>467</v>
      </c>
      <c r="G230" s="245"/>
      <c r="H230" s="248">
        <v>170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149</v>
      </c>
      <c r="AU230" s="254" t="s">
        <v>86</v>
      </c>
      <c r="AV230" s="14" t="s">
        <v>86</v>
      </c>
      <c r="AW230" s="14" t="s">
        <v>32</v>
      </c>
      <c r="AX230" s="14" t="s">
        <v>84</v>
      </c>
      <c r="AY230" s="254" t="s">
        <v>140</v>
      </c>
    </row>
    <row r="231" s="2" customFormat="1" ht="16.5" customHeight="1">
      <c r="A231" s="38"/>
      <c r="B231" s="39"/>
      <c r="C231" s="219" t="s">
        <v>468</v>
      </c>
      <c r="D231" s="219" t="s">
        <v>143</v>
      </c>
      <c r="E231" s="220" t="s">
        <v>469</v>
      </c>
      <c r="F231" s="221" t="s">
        <v>470</v>
      </c>
      <c r="G231" s="222" t="s">
        <v>471</v>
      </c>
      <c r="H231" s="223">
        <v>3</v>
      </c>
      <c r="I231" s="224"/>
      <c r="J231" s="225">
        <f>ROUND(I231*H231,2)</f>
        <v>0</v>
      </c>
      <c r="K231" s="226"/>
      <c r="L231" s="44"/>
      <c r="M231" s="227" t="s">
        <v>1</v>
      </c>
      <c r="N231" s="228" t="s">
        <v>41</v>
      </c>
      <c r="O231" s="91"/>
      <c r="P231" s="229">
        <f>O231*H231</f>
        <v>0</v>
      </c>
      <c r="Q231" s="229">
        <v>0.54391999999999996</v>
      </c>
      <c r="R231" s="229">
        <f>Q231*H231</f>
        <v>1.6317599999999999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164</v>
      </c>
      <c r="AT231" s="231" t="s">
        <v>143</v>
      </c>
      <c r="AU231" s="231" t="s">
        <v>86</v>
      </c>
      <c r="AY231" s="17" t="s">
        <v>140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84</v>
      </c>
      <c r="BK231" s="232">
        <f>ROUND(I231*H231,2)</f>
        <v>0</v>
      </c>
      <c r="BL231" s="17" t="s">
        <v>164</v>
      </c>
      <c r="BM231" s="231" t="s">
        <v>472</v>
      </c>
    </row>
    <row r="232" s="14" customFormat="1">
      <c r="A232" s="14"/>
      <c r="B232" s="244"/>
      <c r="C232" s="245"/>
      <c r="D232" s="235" t="s">
        <v>149</v>
      </c>
      <c r="E232" s="246" t="s">
        <v>1</v>
      </c>
      <c r="F232" s="247" t="s">
        <v>157</v>
      </c>
      <c r="G232" s="245"/>
      <c r="H232" s="248">
        <v>3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149</v>
      </c>
      <c r="AU232" s="254" t="s">
        <v>86</v>
      </c>
      <c r="AV232" s="14" t="s">
        <v>86</v>
      </c>
      <c r="AW232" s="14" t="s">
        <v>32</v>
      </c>
      <c r="AX232" s="14" t="s">
        <v>84</v>
      </c>
      <c r="AY232" s="254" t="s">
        <v>140</v>
      </c>
    </row>
    <row r="233" s="12" customFormat="1" ht="22.8" customHeight="1">
      <c r="A233" s="12"/>
      <c r="B233" s="203"/>
      <c r="C233" s="204"/>
      <c r="D233" s="205" t="s">
        <v>75</v>
      </c>
      <c r="E233" s="217" t="s">
        <v>7</v>
      </c>
      <c r="F233" s="217" t="s">
        <v>473</v>
      </c>
      <c r="G233" s="204"/>
      <c r="H233" s="204"/>
      <c r="I233" s="207"/>
      <c r="J233" s="218">
        <f>BK233</f>
        <v>0</v>
      </c>
      <c r="K233" s="204"/>
      <c r="L233" s="209"/>
      <c r="M233" s="210"/>
      <c r="N233" s="211"/>
      <c r="O233" s="211"/>
      <c r="P233" s="212">
        <f>SUM(P234:P241)</f>
        <v>0</v>
      </c>
      <c r="Q233" s="211"/>
      <c r="R233" s="212">
        <f>SUM(R234:R241)</f>
        <v>1.3386800000000001</v>
      </c>
      <c r="S233" s="211"/>
      <c r="T233" s="213">
        <f>SUM(T234:T241)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4" t="s">
        <v>84</v>
      </c>
      <c r="AT233" s="215" t="s">
        <v>75</v>
      </c>
      <c r="AU233" s="215" t="s">
        <v>84</v>
      </c>
      <c r="AY233" s="214" t="s">
        <v>140</v>
      </c>
      <c r="BK233" s="216">
        <f>SUM(BK234:BK241)</f>
        <v>0</v>
      </c>
    </row>
    <row r="234" s="2" customFormat="1" ht="44.25" customHeight="1">
      <c r="A234" s="38"/>
      <c r="B234" s="39"/>
      <c r="C234" s="219" t="s">
        <v>474</v>
      </c>
      <c r="D234" s="219" t="s">
        <v>143</v>
      </c>
      <c r="E234" s="220" t="s">
        <v>475</v>
      </c>
      <c r="F234" s="221" t="s">
        <v>476</v>
      </c>
      <c r="G234" s="222" t="s">
        <v>352</v>
      </c>
      <c r="H234" s="223">
        <v>2390.5</v>
      </c>
      <c r="I234" s="224"/>
      <c r="J234" s="225">
        <f>ROUND(I234*H234,2)</f>
        <v>0</v>
      </c>
      <c r="K234" s="226"/>
      <c r="L234" s="44"/>
      <c r="M234" s="227" t="s">
        <v>1</v>
      </c>
      <c r="N234" s="228" t="s">
        <v>41</v>
      </c>
      <c r="O234" s="91"/>
      <c r="P234" s="229">
        <f>O234*H234</f>
        <v>0</v>
      </c>
      <c r="Q234" s="229">
        <v>0.00013999999999999999</v>
      </c>
      <c r="R234" s="229">
        <f>Q234*H234</f>
        <v>0.33466999999999997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164</v>
      </c>
      <c r="AT234" s="231" t="s">
        <v>143</v>
      </c>
      <c r="AU234" s="231" t="s">
        <v>86</v>
      </c>
      <c r="AY234" s="17" t="s">
        <v>140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84</v>
      </c>
      <c r="BK234" s="232">
        <f>ROUND(I234*H234,2)</f>
        <v>0</v>
      </c>
      <c r="BL234" s="17" t="s">
        <v>164</v>
      </c>
      <c r="BM234" s="231" t="s">
        <v>477</v>
      </c>
    </row>
    <row r="235" s="14" customFormat="1">
      <c r="A235" s="14"/>
      <c r="B235" s="244"/>
      <c r="C235" s="245"/>
      <c r="D235" s="235" t="s">
        <v>149</v>
      </c>
      <c r="E235" s="246" t="s">
        <v>1</v>
      </c>
      <c r="F235" s="247" t="s">
        <v>354</v>
      </c>
      <c r="G235" s="245"/>
      <c r="H235" s="248">
        <v>2390.5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149</v>
      </c>
      <c r="AU235" s="254" t="s">
        <v>86</v>
      </c>
      <c r="AV235" s="14" t="s">
        <v>86</v>
      </c>
      <c r="AW235" s="14" t="s">
        <v>32</v>
      </c>
      <c r="AX235" s="14" t="s">
        <v>84</v>
      </c>
      <c r="AY235" s="254" t="s">
        <v>140</v>
      </c>
    </row>
    <row r="236" s="2" customFormat="1" ht="16.5" customHeight="1">
      <c r="A236" s="38"/>
      <c r="B236" s="39"/>
      <c r="C236" s="269" t="s">
        <v>478</v>
      </c>
      <c r="D236" s="269" t="s">
        <v>334</v>
      </c>
      <c r="E236" s="270" t="s">
        <v>479</v>
      </c>
      <c r="F236" s="271" t="s">
        <v>480</v>
      </c>
      <c r="G236" s="272" t="s">
        <v>352</v>
      </c>
      <c r="H236" s="273">
        <v>2510.0250000000001</v>
      </c>
      <c r="I236" s="274"/>
      <c r="J236" s="275">
        <f>ROUND(I236*H236,2)</f>
        <v>0</v>
      </c>
      <c r="K236" s="276"/>
      <c r="L236" s="277"/>
      <c r="M236" s="278" t="s">
        <v>1</v>
      </c>
      <c r="N236" s="279" t="s">
        <v>41</v>
      </c>
      <c r="O236" s="91"/>
      <c r="P236" s="229">
        <f>O236*H236</f>
        <v>0</v>
      </c>
      <c r="Q236" s="229">
        <v>0.00040000000000000002</v>
      </c>
      <c r="R236" s="229">
        <f>Q236*H236</f>
        <v>1.0040100000000001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190</v>
      </c>
      <c r="AT236" s="231" t="s">
        <v>334</v>
      </c>
      <c r="AU236" s="231" t="s">
        <v>86</v>
      </c>
      <c r="AY236" s="17" t="s">
        <v>140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84</v>
      </c>
      <c r="BK236" s="232">
        <f>ROUND(I236*H236,2)</f>
        <v>0</v>
      </c>
      <c r="BL236" s="17" t="s">
        <v>164</v>
      </c>
      <c r="BM236" s="231" t="s">
        <v>481</v>
      </c>
    </row>
    <row r="237" s="14" customFormat="1">
      <c r="A237" s="14"/>
      <c r="B237" s="244"/>
      <c r="C237" s="245"/>
      <c r="D237" s="235" t="s">
        <v>149</v>
      </c>
      <c r="E237" s="246" t="s">
        <v>1</v>
      </c>
      <c r="F237" s="247" t="s">
        <v>482</v>
      </c>
      <c r="G237" s="245"/>
      <c r="H237" s="248">
        <v>2390.5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149</v>
      </c>
      <c r="AU237" s="254" t="s">
        <v>86</v>
      </c>
      <c r="AV237" s="14" t="s">
        <v>86</v>
      </c>
      <c r="AW237" s="14" t="s">
        <v>32</v>
      </c>
      <c r="AX237" s="14" t="s">
        <v>84</v>
      </c>
      <c r="AY237" s="254" t="s">
        <v>140</v>
      </c>
    </row>
    <row r="238" s="14" customFormat="1">
      <c r="A238" s="14"/>
      <c r="B238" s="244"/>
      <c r="C238" s="245"/>
      <c r="D238" s="235" t="s">
        <v>149</v>
      </c>
      <c r="E238" s="245"/>
      <c r="F238" s="247" t="s">
        <v>483</v>
      </c>
      <c r="G238" s="245"/>
      <c r="H238" s="248">
        <v>2510.0250000000001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149</v>
      </c>
      <c r="AU238" s="254" t="s">
        <v>86</v>
      </c>
      <c r="AV238" s="14" t="s">
        <v>86</v>
      </c>
      <c r="AW238" s="14" t="s">
        <v>4</v>
      </c>
      <c r="AX238" s="14" t="s">
        <v>84</v>
      </c>
      <c r="AY238" s="254" t="s">
        <v>140</v>
      </c>
    </row>
    <row r="239" s="2" customFormat="1" ht="33" customHeight="1">
      <c r="A239" s="38"/>
      <c r="B239" s="39"/>
      <c r="C239" s="219" t="s">
        <v>484</v>
      </c>
      <c r="D239" s="219" t="s">
        <v>143</v>
      </c>
      <c r="E239" s="220" t="s">
        <v>485</v>
      </c>
      <c r="F239" s="221" t="s">
        <v>486</v>
      </c>
      <c r="G239" s="222" t="s">
        <v>352</v>
      </c>
      <c r="H239" s="223">
        <v>2390.5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41</v>
      </c>
      <c r="O239" s="91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164</v>
      </c>
      <c r="AT239" s="231" t="s">
        <v>143</v>
      </c>
      <c r="AU239" s="231" t="s">
        <v>86</v>
      </c>
      <c r="AY239" s="17" t="s">
        <v>140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84</v>
      </c>
      <c r="BK239" s="232">
        <f>ROUND(I239*H239,2)</f>
        <v>0</v>
      </c>
      <c r="BL239" s="17" t="s">
        <v>164</v>
      </c>
      <c r="BM239" s="231" t="s">
        <v>487</v>
      </c>
    </row>
    <row r="240" s="13" customFormat="1">
      <c r="A240" s="13"/>
      <c r="B240" s="233"/>
      <c r="C240" s="234"/>
      <c r="D240" s="235" t="s">
        <v>149</v>
      </c>
      <c r="E240" s="236" t="s">
        <v>1</v>
      </c>
      <c r="F240" s="237" t="s">
        <v>488</v>
      </c>
      <c r="G240" s="234"/>
      <c r="H240" s="236" t="s">
        <v>1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149</v>
      </c>
      <c r="AU240" s="243" t="s">
        <v>86</v>
      </c>
      <c r="AV240" s="13" t="s">
        <v>84</v>
      </c>
      <c r="AW240" s="13" t="s">
        <v>32</v>
      </c>
      <c r="AX240" s="13" t="s">
        <v>76</v>
      </c>
      <c r="AY240" s="243" t="s">
        <v>140</v>
      </c>
    </row>
    <row r="241" s="14" customFormat="1">
      <c r="A241" s="14"/>
      <c r="B241" s="244"/>
      <c r="C241" s="245"/>
      <c r="D241" s="235" t="s">
        <v>149</v>
      </c>
      <c r="E241" s="246" t="s">
        <v>1</v>
      </c>
      <c r="F241" s="247" t="s">
        <v>482</v>
      </c>
      <c r="G241" s="245"/>
      <c r="H241" s="248">
        <v>2390.5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149</v>
      </c>
      <c r="AU241" s="254" t="s">
        <v>86</v>
      </c>
      <c r="AV241" s="14" t="s">
        <v>86</v>
      </c>
      <c r="AW241" s="14" t="s">
        <v>32</v>
      </c>
      <c r="AX241" s="14" t="s">
        <v>84</v>
      </c>
      <c r="AY241" s="254" t="s">
        <v>140</v>
      </c>
    </row>
    <row r="242" s="12" customFormat="1" ht="22.8" customHeight="1">
      <c r="A242" s="12"/>
      <c r="B242" s="203"/>
      <c r="C242" s="204"/>
      <c r="D242" s="205" t="s">
        <v>75</v>
      </c>
      <c r="E242" s="217" t="s">
        <v>164</v>
      </c>
      <c r="F242" s="217" t="s">
        <v>489</v>
      </c>
      <c r="G242" s="204"/>
      <c r="H242" s="204"/>
      <c r="I242" s="207"/>
      <c r="J242" s="218">
        <f>BK242</f>
        <v>0</v>
      </c>
      <c r="K242" s="204"/>
      <c r="L242" s="209"/>
      <c r="M242" s="210"/>
      <c r="N242" s="211"/>
      <c r="O242" s="211"/>
      <c r="P242" s="212">
        <f>SUM(P243:P249)</f>
        <v>0</v>
      </c>
      <c r="Q242" s="211"/>
      <c r="R242" s="212">
        <f>SUM(R243:R249)</f>
        <v>3.8771599999999999</v>
      </c>
      <c r="S242" s="211"/>
      <c r="T242" s="213">
        <f>SUM(T243:T249)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4" t="s">
        <v>84</v>
      </c>
      <c r="AT242" s="215" t="s">
        <v>75</v>
      </c>
      <c r="AU242" s="215" t="s">
        <v>84</v>
      </c>
      <c r="AY242" s="214" t="s">
        <v>140</v>
      </c>
      <c r="BK242" s="216">
        <f>SUM(BK243:BK249)</f>
        <v>0</v>
      </c>
    </row>
    <row r="243" s="2" customFormat="1" ht="33" customHeight="1">
      <c r="A243" s="38"/>
      <c r="B243" s="39"/>
      <c r="C243" s="219" t="s">
        <v>174</v>
      </c>
      <c r="D243" s="219" t="s">
        <v>143</v>
      </c>
      <c r="E243" s="220" t="s">
        <v>490</v>
      </c>
      <c r="F243" s="221" t="s">
        <v>491</v>
      </c>
      <c r="G243" s="222" t="s">
        <v>292</v>
      </c>
      <c r="H243" s="223">
        <v>4.3200000000000003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41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164</v>
      </c>
      <c r="AT243" s="231" t="s">
        <v>143</v>
      </c>
      <c r="AU243" s="231" t="s">
        <v>86</v>
      </c>
      <c r="AY243" s="17" t="s">
        <v>140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84</v>
      </c>
      <c r="BK243" s="232">
        <f>ROUND(I243*H243,2)</f>
        <v>0</v>
      </c>
      <c r="BL243" s="17" t="s">
        <v>164</v>
      </c>
      <c r="BM243" s="231" t="s">
        <v>492</v>
      </c>
    </row>
    <row r="244" s="13" customFormat="1">
      <c r="A244" s="13"/>
      <c r="B244" s="233"/>
      <c r="C244" s="234"/>
      <c r="D244" s="235" t="s">
        <v>149</v>
      </c>
      <c r="E244" s="236" t="s">
        <v>1</v>
      </c>
      <c r="F244" s="237" t="s">
        <v>307</v>
      </c>
      <c r="G244" s="234"/>
      <c r="H244" s="236" t="s">
        <v>1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149</v>
      </c>
      <c r="AU244" s="243" t="s">
        <v>86</v>
      </c>
      <c r="AV244" s="13" t="s">
        <v>84</v>
      </c>
      <c r="AW244" s="13" t="s">
        <v>32</v>
      </c>
      <c r="AX244" s="13" t="s">
        <v>76</v>
      </c>
      <c r="AY244" s="243" t="s">
        <v>140</v>
      </c>
    </row>
    <row r="245" s="14" customFormat="1">
      <c r="A245" s="14"/>
      <c r="B245" s="244"/>
      <c r="C245" s="245"/>
      <c r="D245" s="235" t="s">
        <v>149</v>
      </c>
      <c r="E245" s="246" t="s">
        <v>1</v>
      </c>
      <c r="F245" s="247" t="s">
        <v>493</v>
      </c>
      <c r="G245" s="245"/>
      <c r="H245" s="248">
        <v>4.3200000000000003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149</v>
      </c>
      <c r="AU245" s="254" t="s">
        <v>86</v>
      </c>
      <c r="AV245" s="14" t="s">
        <v>86</v>
      </c>
      <c r="AW245" s="14" t="s">
        <v>32</v>
      </c>
      <c r="AX245" s="14" t="s">
        <v>84</v>
      </c>
      <c r="AY245" s="254" t="s">
        <v>140</v>
      </c>
    </row>
    <row r="246" s="2" customFormat="1" ht="24.15" customHeight="1">
      <c r="A246" s="38"/>
      <c r="B246" s="39"/>
      <c r="C246" s="219" t="s">
        <v>494</v>
      </c>
      <c r="D246" s="219" t="s">
        <v>143</v>
      </c>
      <c r="E246" s="220" t="s">
        <v>495</v>
      </c>
      <c r="F246" s="221" t="s">
        <v>496</v>
      </c>
      <c r="G246" s="222" t="s">
        <v>471</v>
      </c>
      <c r="H246" s="223">
        <v>14</v>
      </c>
      <c r="I246" s="224"/>
      <c r="J246" s="225">
        <f>ROUND(I246*H246,2)</f>
        <v>0</v>
      </c>
      <c r="K246" s="226"/>
      <c r="L246" s="44"/>
      <c r="M246" s="227" t="s">
        <v>1</v>
      </c>
      <c r="N246" s="228" t="s">
        <v>41</v>
      </c>
      <c r="O246" s="91"/>
      <c r="P246" s="229">
        <f>O246*H246</f>
        <v>0</v>
      </c>
      <c r="Q246" s="229">
        <v>0.22394</v>
      </c>
      <c r="R246" s="229">
        <f>Q246*H246</f>
        <v>3.1351599999999999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164</v>
      </c>
      <c r="AT246" s="231" t="s">
        <v>143</v>
      </c>
      <c r="AU246" s="231" t="s">
        <v>86</v>
      </c>
      <c r="AY246" s="17" t="s">
        <v>140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84</v>
      </c>
      <c r="BK246" s="232">
        <f>ROUND(I246*H246,2)</f>
        <v>0</v>
      </c>
      <c r="BL246" s="17" t="s">
        <v>164</v>
      </c>
      <c r="BM246" s="231" t="s">
        <v>497</v>
      </c>
    </row>
    <row r="247" s="14" customFormat="1">
      <c r="A247" s="14"/>
      <c r="B247" s="244"/>
      <c r="C247" s="245"/>
      <c r="D247" s="235" t="s">
        <v>149</v>
      </c>
      <c r="E247" s="246" t="s">
        <v>1</v>
      </c>
      <c r="F247" s="247" t="s">
        <v>498</v>
      </c>
      <c r="G247" s="245"/>
      <c r="H247" s="248">
        <v>14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149</v>
      </c>
      <c r="AU247" s="254" t="s">
        <v>86</v>
      </c>
      <c r="AV247" s="14" t="s">
        <v>86</v>
      </c>
      <c r="AW247" s="14" t="s">
        <v>32</v>
      </c>
      <c r="AX247" s="14" t="s">
        <v>84</v>
      </c>
      <c r="AY247" s="254" t="s">
        <v>140</v>
      </c>
    </row>
    <row r="248" s="2" customFormat="1" ht="24.15" customHeight="1">
      <c r="A248" s="38"/>
      <c r="B248" s="39"/>
      <c r="C248" s="269" t="s">
        <v>499</v>
      </c>
      <c r="D248" s="269" t="s">
        <v>334</v>
      </c>
      <c r="E248" s="270" t="s">
        <v>500</v>
      </c>
      <c r="F248" s="271" t="s">
        <v>501</v>
      </c>
      <c r="G248" s="272" t="s">
        <v>471</v>
      </c>
      <c r="H248" s="273">
        <v>14</v>
      </c>
      <c r="I248" s="274"/>
      <c r="J248" s="275">
        <f>ROUND(I248*H248,2)</f>
        <v>0</v>
      </c>
      <c r="K248" s="276"/>
      <c r="L248" s="277"/>
      <c r="M248" s="278" t="s">
        <v>1</v>
      </c>
      <c r="N248" s="279" t="s">
        <v>41</v>
      </c>
      <c r="O248" s="91"/>
      <c r="P248" s="229">
        <f>O248*H248</f>
        <v>0</v>
      </c>
      <c r="Q248" s="229">
        <v>0.052999999999999998</v>
      </c>
      <c r="R248" s="229">
        <f>Q248*H248</f>
        <v>0.74199999999999999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190</v>
      </c>
      <c r="AT248" s="231" t="s">
        <v>334</v>
      </c>
      <c r="AU248" s="231" t="s">
        <v>86</v>
      </c>
      <c r="AY248" s="17" t="s">
        <v>140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84</v>
      </c>
      <c r="BK248" s="232">
        <f>ROUND(I248*H248,2)</f>
        <v>0</v>
      </c>
      <c r="BL248" s="17" t="s">
        <v>164</v>
      </c>
      <c r="BM248" s="231" t="s">
        <v>502</v>
      </c>
    </row>
    <row r="249" s="14" customFormat="1">
      <c r="A249" s="14"/>
      <c r="B249" s="244"/>
      <c r="C249" s="245"/>
      <c r="D249" s="235" t="s">
        <v>149</v>
      </c>
      <c r="E249" s="246" t="s">
        <v>1</v>
      </c>
      <c r="F249" s="247" t="s">
        <v>228</v>
      </c>
      <c r="G249" s="245"/>
      <c r="H249" s="248">
        <v>14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149</v>
      </c>
      <c r="AU249" s="254" t="s">
        <v>86</v>
      </c>
      <c r="AV249" s="14" t="s">
        <v>86</v>
      </c>
      <c r="AW249" s="14" t="s">
        <v>32</v>
      </c>
      <c r="AX249" s="14" t="s">
        <v>84</v>
      </c>
      <c r="AY249" s="254" t="s">
        <v>140</v>
      </c>
    </row>
    <row r="250" s="12" customFormat="1" ht="22.8" customHeight="1">
      <c r="A250" s="12"/>
      <c r="B250" s="203"/>
      <c r="C250" s="204"/>
      <c r="D250" s="205" t="s">
        <v>75</v>
      </c>
      <c r="E250" s="217" t="s">
        <v>139</v>
      </c>
      <c r="F250" s="217" t="s">
        <v>503</v>
      </c>
      <c r="G250" s="204"/>
      <c r="H250" s="204"/>
      <c r="I250" s="207"/>
      <c r="J250" s="218">
        <f>BK250</f>
        <v>0</v>
      </c>
      <c r="K250" s="204"/>
      <c r="L250" s="209"/>
      <c r="M250" s="210"/>
      <c r="N250" s="211"/>
      <c r="O250" s="211"/>
      <c r="P250" s="212">
        <f>SUM(P251:P322)</f>
        <v>0</v>
      </c>
      <c r="Q250" s="211"/>
      <c r="R250" s="212">
        <f>SUM(R251:R322)</f>
        <v>521.394587</v>
      </c>
      <c r="S250" s="211"/>
      <c r="T250" s="213">
        <f>SUM(T251:T322)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4" t="s">
        <v>84</v>
      </c>
      <c r="AT250" s="215" t="s">
        <v>75</v>
      </c>
      <c r="AU250" s="215" t="s">
        <v>84</v>
      </c>
      <c r="AY250" s="214" t="s">
        <v>140</v>
      </c>
      <c r="BK250" s="216">
        <f>SUM(BK251:BK322)</f>
        <v>0</v>
      </c>
    </row>
    <row r="251" s="2" customFormat="1" ht="24.15" customHeight="1">
      <c r="A251" s="38"/>
      <c r="B251" s="39"/>
      <c r="C251" s="219" t="s">
        <v>504</v>
      </c>
      <c r="D251" s="219" t="s">
        <v>143</v>
      </c>
      <c r="E251" s="220" t="s">
        <v>505</v>
      </c>
      <c r="F251" s="221" t="s">
        <v>506</v>
      </c>
      <c r="G251" s="222" t="s">
        <v>352</v>
      </c>
      <c r="H251" s="223">
        <v>1427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41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164</v>
      </c>
      <c r="AT251" s="231" t="s">
        <v>143</v>
      </c>
      <c r="AU251" s="231" t="s">
        <v>86</v>
      </c>
      <c r="AY251" s="17" t="s">
        <v>140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84</v>
      </c>
      <c r="BK251" s="232">
        <f>ROUND(I251*H251,2)</f>
        <v>0</v>
      </c>
      <c r="BL251" s="17" t="s">
        <v>164</v>
      </c>
      <c r="BM251" s="231" t="s">
        <v>507</v>
      </c>
    </row>
    <row r="252" s="13" customFormat="1">
      <c r="A252" s="13"/>
      <c r="B252" s="233"/>
      <c r="C252" s="234"/>
      <c r="D252" s="235" t="s">
        <v>149</v>
      </c>
      <c r="E252" s="236" t="s">
        <v>1</v>
      </c>
      <c r="F252" s="237" t="s">
        <v>508</v>
      </c>
      <c r="G252" s="234"/>
      <c r="H252" s="236" t="s">
        <v>1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149</v>
      </c>
      <c r="AU252" s="243" t="s">
        <v>86</v>
      </c>
      <c r="AV252" s="13" t="s">
        <v>84</v>
      </c>
      <c r="AW252" s="13" t="s">
        <v>32</v>
      </c>
      <c r="AX252" s="13" t="s">
        <v>76</v>
      </c>
      <c r="AY252" s="243" t="s">
        <v>140</v>
      </c>
    </row>
    <row r="253" s="13" customFormat="1">
      <c r="A253" s="13"/>
      <c r="B253" s="233"/>
      <c r="C253" s="234"/>
      <c r="D253" s="235" t="s">
        <v>149</v>
      </c>
      <c r="E253" s="236" t="s">
        <v>1</v>
      </c>
      <c r="F253" s="237" t="s">
        <v>509</v>
      </c>
      <c r="G253" s="234"/>
      <c r="H253" s="236" t="s">
        <v>1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149</v>
      </c>
      <c r="AU253" s="243" t="s">
        <v>86</v>
      </c>
      <c r="AV253" s="13" t="s">
        <v>84</v>
      </c>
      <c r="AW253" s="13" t="s">
        <v>32</v>
      </c>
      <c r="AX253" s="13" t="s">
        <v>76</v>
      </c>
      <c r="AY253" s="243" t="s">
        <v>140</v>
      </c>
    </row>
    <row r="254" s="14" customFormat="1">
      <c r="A254" s="14"/>
      <c r="B254" s="244"/>
      <c r="C254" s="245"/>
      <c r="D254" s="235" t="s">
        <v>149</v>
      </c>
      <c r="E254" s="246" t="s">
        <v>1</v>
      </c>
      <c r="F254" s="247" t="s">
        <v>510</v>
      </c>
      <c r="G254" s="245"/>
      <c r="H254" s="248">
        <v>970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149</v>
      </c>
      <c r="AU254" s="254" t="s">
        <v>86</v>
      </c>
      <c r="AV254" s="14" t="s">
        <v>86</v>
      </c>
      <c r="AW254" s="14" t="s">
        <v>32</v>
      </c>
      <c r="AX254" s="14" t="s">
        <v>76</v>
      </c>
      <c r="AY254" s="254" t="s">
        <v>140</v>
      </c>
    </row>
    <row r="255" s="13" customFormat="1">
      <c r="A255" s="13"/>
      <c r="B255" s="233"/>
      <c r="C255" s="234"/>
      <c r="D255" s="235" t="s">
        <v>149</v>
      </c>
      <c r="E255" s="236" t="s">
        <v>1</v>
      </c>
      <c r="F255" s="237" t="s">
        <v>511</v>
      </c>
      <c r="G255" s="234"/>
      <c r="H255" s="236" t="s">
        <v>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149</v>
      </c>
      <c r="AU255" s="243" t="s">
        <v>86</v>
      </c>
      <c r="AV255" s="13" t="s">
        <v>84</v>
      </c>
      <c r="AW255" s="13" t="s">
        <v>32</v>
      </c>
      <c r="AX255" s="13" t="s">
        <v>76</v>
      </c>
      <c r="AY255" s="243" t="s">
        <v>140</v>
      </c>
    </row>
    <row r="256" s="14" customFormat="1">
      <c r="A256" s="14"/>
      <c r="B256" s="244"/>
      <c r="C256" s="245"/>
      <c r="D256" s="235" t="s">
        <v>149</v>
      </c>
      <c r="E256" s="246" t="s">
        <v>1</v>
      </c>
      <c r="F256" s="247" t="s">
        <v>512</v>
      </c>
      <c r="G256" s="245"/>
      <c r="H256" s="248">
        <v>380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149</v>
      </c>
      <c r="AU256" s="254" t="s">
        <v>86</v>
      </c>
      <c r="AV256" s="14" t="s">
        <v>86</v>
      </c>
      <c r="AW256" s="14" t="s">
        <v>32</v>
      </c>
      <c r="AX256" s="14" t="s">
        <v>76</v>
      </c>
      <c r="AY256" s="254" t="s">
        <v>140</v>
      </c>
    </row>
    <row r="257" s="13" customFormat="1">
      <c r="A257" s="13"/>
      <c r="B257" s="233"/>
      <c r="C257" s="234"/>
      <c r="D257" s="235" t="s">
        <v>149</v>
      </c>
      <c r="E257" s="236" t="s">
        <v>1</v>
      </c>
      <c r="F257" s="237" t="s">
        <v>513</v>
      </c>
      <c r="G257" s="234"/>
      <c r="H257" s="236" t="s">
        <v>1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149</v>
      </c>
      <c r="AU257" s="243" t="s">
        <v>86</v>
      </c>
      <c r="AV257" s="13" t="s">
        <v>84</v>
      </c>
      <c r="AW257" s="13" t="s">
        <v>32</v>
      </c>
      <c r="AX257" s="13" t="s">
        <v>76</v>
      </c>
      <c r="AY257" s="243" t="s">
        <v>140</v>
      </c>
    </row>
    <row r="258" s="14" customFormat="1">
      <c r="A258" s="14"/>
      <c r="B258" s="244"/>
      <c r="C258" s="245"/>
      <c r="D258" s="235" t="s">
        <v>149</v>
      </c>
      <c r="E258" s="246" t="s">
        <v>1</v>
      </c>
      <c r="F258" s="247" t="s">
        <v>514</v>
      </c>
      <c r="G258" s="245"/>
      <c r="H258" s="248">
        <v>77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149</v>
      </c>
      <c r="AU258" s="254" t="s">
        <v>86</v>
      </c>
      <c r="AV258" s="14" t="s">
        <v>86</v>
      </c>
      <c r="AW258" s="14" t="s">
        <v>32</v>
      </c>
      <c r="AX258" s="14" t="s">
        <v>76</v>
      </c>
      <c r="AY258" s="254" t="s">
        <v>140</v>
      </c>
    </row>
    <row r="259" s="15" customFormat="1">
      <c r="A259" s="15"/>
      <c r="B259" s="258"/>
      <c r="C259" s="259"/>
      <c r="D259" s="235" t="s">
        <v>149</v>
      </c>
      <c r="E259" s="260" t="s">
        <v>1</v>
      </c>
      <c r="F259" s="261" t="s">
        <v>301</v>
      </c>
      <c r="G259" s="259"/>
      <c r="H259" s="262">
        <v>1427</v>
      </c>
      <c r="I259" s="263"/>
      <c r="J259" s="259"/>
      <c r="K259" s="259"/>
      <c r="L259" s="264"/>
      <c r="M259" s="265"/>
      <c r="N259" s="266"/>
      <c r="O259" s="266"/>
      <c r="P259" s="266"/>
      <c r="Q259" s="266"/>
      <c r="R259" s="266"/>
      <c r="S259" s="266"/>
      <c r="T259" s="267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8" t="s">
        <v>149</v>
      </c>
      <c r="AU259" s="268" t="s">
        <v>86</v>
      </c>
      <c r="AV259" s="15" t="s">
        <v>164</v>
      </c>
      <c r="AW259" s="15" t="s">
        <v>32</v>
      </c>
      <c r="AX259" s="15" t="s">
        <v>84</v>
      </c>
      <c r="AY259" s="268" t="s">
        <v>140</v>
      </c>
    </row>
    <row r="260" s="2" customFormat="1" ht="33" customHeight="1">
      <c r="A260" s="38"/>
      <c r="B260" s="39"/>
      <c r="C260" s="219" t="s">
        <v>515</v>
      </c>
      <c r="D260" s="219" t="s">
        <v>143</v>
      </c>
      <c r="E260" s="220" t="s">
        <v>516</v>
      </c>
      <c r="F260" s="221" t="s">
        <v>517</v>
      </c>
      <c r="G260" s="222" t="s">
        <v>352</v>
      </c>
      <c r="H260" s="223">
        <v>670</v>
      </c>
      <c r="I260" s="224"/>
      <c r="J260" s="225">
        <f>ROUND(I260*H260,2)</f>
        <v>0</v>
      </c>
      <c r="K260" s="226"/>
      <c r="L260" s="44"/>
      <c r="M260" s="227" t="s">
        <v>1</v>
      </c>
      <c r="N260" s="228" t="s">
        <v>41</v>
      </c>
      <c r="O260" s="91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164</v>
      </c>
      <c r="AT260" s="231" t="s">
        <v>143</v>
      </c>
      <c r="AU260" s="231" t="s">
        <v>86</v>
      </c>
      <c r="AY260" s="17" t="s">
        <v>140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84</v>
      </c>
      <c r="BK260" s="232">
        <f>ROUND(I260*H260,2)</f>
        <v>0</v>
      </c>
      <c r="BL260" s="17" t="s">
        <v>164</v>
      </c>
      <c r="BM260" s="231" t="s">
        <v>518</v>
      </c>
    </row>
    <row r="261" s="13" customFormat="1">
      <c r="A261" s="13"/>
      <c r="B261" s="233"/>
      <c r="C261" s="234"/>
      <c r="D261" s="235" t="s">
        <v>149</v>
      </c>
      <c r="E261" s="236" t="s">
        <v>1</v>
      </c>
      <c r="F261" s="237" t="s">
        <v>519</v>
      </c>
      <c r="G261" s="234"/>
      <c r="H261" s="236" t="s">
        <v>1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149</v>
      </c>
      <c r="AU261" s="243" t="s">
        <v>86</v>
      </c>
      <c r="AV261" s="13" t="s">
        <v>84</v>
      </c>
      <c r="AW261" s="13" t="s">
        <v>32</v>
      </c>
      <c r="AX261" s="13" t="s">
        <v>76</v>
      </c>
      <c r="AY261" s="243" t="s">
        <v>140</v>
      </c>
    </row>
    <row r="262" s="13" customFormat="1">
      <c r="A262" s="13"/>
      <c r="B262" s="233"/>
      <c r="C262" s="234"/>
      <c r="D262" s="235" t="s">
        <v>149</v>
      </c>
      <c r="E262" s="236" t="s">
        <v>1</v>
      </c>
      <c r="F262" s="237" t="s">
        <v>520</v>
      </c>
      <c r="G262" s="234"/>
      <c r="H262" s="236" t="s">
        <v>1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149</v>
      </c>
      <c r="AU262" s="243" t="s">
        <v>86</v>
      </c>
      <c r="AV262" s="13" t="s">
        <v>84</v>
      </c>
      <c r="AW262" s="13" t="s">
        <v>32</v>
      </c>
      <c r="AX262" s="13" t="s">
        <v>76</v>
      </c>
      <c r="AY262" s="243" t="s">
        <v>140</v>
      </c>
    </row>
    <row r="263" s="14" customFormat="1">
      <c r="A263" s="14"/>
      <c r="B263" s="244"/>
      <c r="C263" s="245"/>
      <c r="D263" s="235" t="s">
        <v>149</v>
      </c>
      <c r="E263" s="246" t="s">
        <v>1</v>
      </c>
      <c r="F263" s="247" t="s">
        <v>521</v>
      </c>
      <c r="G263" s="245"/>
      <c r="H263" s="248">
        <v>410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149</v>
      </c>
      <c r="AU263" s="254" t="s">
        <v>86</v>
      </c>
      <c r="AV263" s="14" t="s">
        <v>86</v>
      </c>
      <c r="AW263" s="14" t="s">
        <v>32</v>
      </c>
      <c r="AX263" s="14" t="s">
        <v>76</v>
      </c>
      <c r="AY263" s="254" t="s">
        <v>140</v>
      </c>
    </row>
    <row r="264" s="13" customFormat="1">
      <c r="A264" s="13"/>
      <c r="B264" s="233"/>
      <c r="C264" s="234"/>
      <c r="D264" s="235" t="s">
        <v>149</v>
      </c>
      <c r="E264" s="236" t="s">
        <v>1</v>
      </c>
      <c r="F264" s="237" t="s">
        <v>522</v>
      </c>
      <c r="G264" s="234"/>
      <c r="H264" s="236" t="s">
        <v>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149</v>
      </c>
      <c r="AU264" s="243" t="s">
        <v>86</v>
      </c>
      <c r="AV264" s="13" t="s">
        <v>84</v>
      </c>
      <c r="AW264" s="13" t="s">
        <v>32</v>
      </c>
      <c r="AX264" s="13" t="s">
        <v>76</v>
      </c>
      <c r="AY264" s="243" t="s">
        <v>140</v>
      </c>
    </row>
    <row r="265" s="14" customFormat="1">
      <c r="A265" s="14"/>
      <c r="B265" s="244"/>
      <c r="C265" s="245"/>
      <c r="D265" s="235" t="s">
        <v>149</v>
      </c>
      <c r="E265" s="246" t="s">
        <v>1</v>
      </c>
      <c r="F265" s="247" t="s">
        <v>523</v>
      </c>
      <c r="G265" s="245"/>
      <c r="H265" s="248">
        <v>260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149</v>
      </c>
      <c r="AU265" s="254" t="s">
        <v>86</v>
      </c>
      <c r="AV265" s="14" t="s">
        <v>86</v>
      </c>
      <c r="AW265" s="14" t="s">
        <v>32</v>
      </c>
      <c r="AX265" s="14" t="s">
        <v>76</v>
      </c>
      <c r="AY265" s="254" t="s">
        <v>140</v>
      </c>
    </row>
    <row r="266" s="15" customFormat="1">
      <c r="A266" s="15"/>
      <c r="B266" s="258"/>
      <c r="C266" s="259"/>
      <c r="D266" s="235" t="s">
        <v>149</v>
      </c>
      <c r="E266" s="260" t="s">
        <v>1</v>
      </c>
      <c r="F266" s="261" t="s">
        <v>301</v>
      </c>
      <c r="G266" s="259"/>
      <c r="H266" s="262">
        <v>670</v>
      </c>
      <c r="I266" s="263"/>
      <c r="J266" s="259"/>
      <c r="K266" s="259"/>
      <c r="L266" s="264"/>
      <c r="M266" s="265"/>
      <c r="N266" s="266"/>
      <c r="O266" s="266"/>
      <c r="P266" s="266"/>
      <c r="Q266" s="266"/>
      <c r="R266" s="266"/>
      <c r="S266" s="266"/>
      <c r="T266" s="267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8" t="s">
        <v>149</v>
      </c>
      <c r="AU266" s="268" t="s">
        <v>86</v>
      </c>
      <c r="AV266" s="15" t="s">
        <v>164</v>
      </c>
      <c r="AW266" s="15" t="s">
        <v>32</v>
      </c>
      <c r="AX266" s="15" t="s">
        <v>84</v>
      </c>
      <c r="AY266" s="268" t="s">
        <v>140</v>
      </c>
    </row>
    <row r="267" s="2" customFormat="1" ht="33" customHeight="1">
      <c r="A267" s="38"/>
      <c r="B267" s="39"/>
      <c r="C267" s="219" t="s">
        <v>524</v>
      </c>
      <c r="D267" s="219" t="s">
        <v>143</v>
      </c>
      <c r="E267" s="220" t="s">
        <v>485</v>
      </c>
      <c r="F267" s="221" t="s">
        <v>486</v>
      </c>
      <c r="G267" s="222" t="s">
        <v>352</v>
      </c>
      <c r="H267" s="223">
        <v>670</v>
      </c>
      <c r="I267" s="224"/>
      <c r="J267" s="225">
        <f>ROUND(I267*H267,2)</f>
        <v>0</v>
      </c>
      <c r="K267" s="226"/>
      <c r="L267" s="44"/>
      <c r="M267" s="227" t="s">
        <v>1</v>
      </c>
      <c r="N267" s="228" t="s">
        <v>41</v>
      </c>
      <c r="O267" s="91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164</v>
      </c>
      <c r="AT267" s="231" t="s">
        <v>143</v>
      </c>
      <c r="AU267" s="231" t="s">
        <v>86</v>
      </c>
      <c r="AY267" s="17" t="s">
        <v>140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84</v>
      </c>
      <c r="BK267" s="232">
        <f>ROUND(I267*H267,2)</f>
        <v>0</v>
      </c>
      <c r="BL267" s="17" t="s">
        <v>164</v>
      </c>
      <c r="BM267" s="231" t="s">
        <v>525</v>
      </c>
    </row>
    <row r="268" s="13" customFormat="1">
      <c r="A268" s="13"/>
      <c r="B268" s="233"/>
      <c r="C268" s="234"/>
      <c r="D268" s="235" t="s">
        <v>149</v>
      </c>
      <c r="E268" s="236" t="s">
        <v>1</v>
      </c>
      <c r="F268" s="237" t="s">
        <v>508</v>
      </c>
      <c r="G268" s="234"/>
      <c r="H268" s="236" t="s">
        <v>1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149</v>
      </c>
      <c r="AU268" s="243" t="s">
        <v>86</v>
      </c>
      <c r="AV268" s="13" t="s">
        <v>84</v>
      </c>
      <c r="AW268" s="13" t="s">
        <v>32</v>
      </c>
      <c r="AX268" s="13" t="s">
        <v>76</v>
      </c>
      <c r="AY268" s="243" t="s">
        <v>140</v>
      </c>
    </row>
    <row r="269" s="14" customFormat="1">
      <c r="A269" s="14"/>
      <c r="B269" s="244"/>
      <c r="C269" s="245"/>
      <c r="D269" s="235" t="s">
        <v>149</v>
      </c>
      <c r="E269" s="246" t="s">
        <v>1</v>
      </c>
      <c r="F269" s="247" t="s">
        <v>526</v>
      </c>
      <c r="G269" s="245"/>
      <c r="H269" s="248">
        <v>670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149</v>
      </c>
      <c r="AU269" s="254" t="s">
        <v>86</v>
      </c>
      <c r="AV269" s="14" t="s">
        <v>86</v>
      </c>
      <c r="AW269" s="14" t="s">
        <v>32</v>
      </c>
      <c r="AX269" s="14" t="s">
        <v>84</v>
      </c>
      <c r="AY269" s="254" t="s">
        <v>140</v>
      </c>
    </row>
    <row r="270" s="2" customFormat="1" ht="33" customHeight="1">
      <c r="A270" s="38"/>
      <c r="B270" s="39"/>
      <c r="C270" s="219" t="s">
        <v>527</v>
      </c>
      <c r="D270" s="219" t="s">
        <v>143</v>
      </c>
      <c r="E270" s="220" t="s">
        <v>528</v>
      </c>
      <c r="F270" s="221" t="s">
        <v>529</v>
      </c>
      <c r="G270" s="222" t="s">
        <v>352</v>
      </c>
      <c r="H270" s="223">
        <v>73.5</v>
      </c>
      <c r="I270" s="224"/>
      <c r="J270" s="225">
        <f>ROUND(I270*H270,2)</f>
        <v>0</v>
      </c>
      <c r="K270" s="226"/>
      <c r="L270" s="44"/>
      <c r="M270" s="227" t="s">
        <v>1</v>
      </c>
      <c r="N270" s="228" t="s">
        <v>41</v>
      </c>
      <c r="O270" s="91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164</v>
      </c>
      <c r="AT270" s="231" t="s">
        <v>143</v>
      </c>
      <c r="AU270" s="231" t="s">
        <v>86</v>
      </c>
      <c r="AY270" s="17" t="s">
        <v>140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84</v>
      </c>
      <c r="BK270" s="232">
        <f>ROUND(I270*H270,2)</f>
        <v>0</v>
      </c>
      <c r="BL270" s="17" t="s">
        <v>164</v>
      </c>
      <c r="BM270" s="231" t="s">
        <v>530</v>
      </c>
    </row>
    <row r="271" s="13" customFormat="1">
      <c r="A271" s="13"/>
      <c r="B271" s="233"/>
      <c r="C271" s="234"/>
      <c r="D271" s="235" t="s">
        <v>149</v>
      </c>
      <c r="E271" s="236" t="s">
        <v>1</v>
      </c>
      <c r="F271" s="237" t="s">
        <v>508</v>
      </c>
      <c r="G271" s="234"/>
      <c r="H271" s="236" t="s">
        <v>1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149</v>
      </c>
      <c r="AU271" s="243" t="s">
        <v>86</v>
      </c>
      <c r="AV271" s="13" t="s">
        <v>84</v>
      </c>
      <c r="AW271" s="13" t="s">
        <v>32</v>
      </c>
      <c r="AX271" s="13" t="s">
        <v>76</v>
      </c>
      <c r="AY271" s="243" t="s">
        <v>140</v>
      </c>
    </row>
    <row r="272" s="13" customFormat="1">
      <c r="A272" s="13"/>
      <c r="B272" s="233"/>
      <c r="C272" s="234"/>
      <c r="D272" s="235" t="s">
        <v>149</v>
      </c>
      <c r="E272" s="236" t="s">
        <v>1</v>
      </c>
      <c r="F272" s="237" t="s">
        <v>531</v>
      </c>
      <c r="G272" s="234"/>
      <c r="H272" s="236" t="s">
        <v>1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149</v>
      </c>
      <c r="AU272" s="243" t="s">
        <v>86</v>
      </c>
      <c r="AV272" s="13" t="s">
        <v>84</v>
      </c>
      <c r="AW272" s="13" t="s">
        <v>32</v>
      </c>
      <c r="AX272" s="13" t="s">
        <v>76</v>
      </c>
      <c r="AY272" s="243" t="s">
        <v>140</v>
      </c>
    </row>
    <row r="273" s="14" customFormat="1">
      <c r="A273" s="14"/>
      <c r="B273" s="244"/>
      <c r="C273" s="245"/>
      <c r="D273" s="235" t="s">
        <v>149</v>
      </c>
      <c r="E273" s="246" t="s">
        <v>1</v>
      </c>
      <c r="F273" s="247" t="s">
        <v>532</v>
      </c>
      <c r="G273" s="245"/>
      <c r="H273" s="248">
        <v>73.5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149</v>
      </c>
      <c r="AU273" s="254" t="s">
        <v>86</v>
      </c>
      <c r="AV273" s="14" t="s">
        <v>86</v>
      </c>
      <c r="AW273" s="14" t="s">
        <v>32</v>
      </c>
      <c r="AX273" s="14" t="s">
        <v>84</v>
      </c>
      <c r="AY273" s="254" t="s">
        <v>140</v>
      </c>
    </row>
    <row r="274" s="2" customFormat="1" ht="33" customHeight="1">
      <c r="A274" s="38"/>
      <c r="B274" s="39"/>
      <c r="C274" s="219" t="s">
        <v>533</v>
      </c>
      <c r="D274" s="219" t="s">
        <v>143</v>
      </c>
      <c r="E274" s="220" t="s">
        <v>534</v>
      </c>
      <c r="F274" s="221" t="s">
        <v>535</v>
      </c>
      <c r="G274" s="222" t="s">
        <v>352</v>
      </c>
      <c r="H274" s="223">
        <v>1350</v>
      </c>
      <c r="I274" s="224"/>
      <c r="J274" s="225">
        <f>ROUND(I274*H274,2)</f>
        <v>0</v>
      </c>
      <c r="K274" s="226"/>
      <c r="L274" s="44"/>
      <c r="M274" s="227" t="s">
        <v>1</v>
      </c>
      <c r="N274" s="228" t="s">
        <v>41</v>
      </c>
      <c r="O274" s="91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1" t="s">
        <v>164</v>
      </c>
      <c r="AT274" s="231" t="s">
        <v>143</v>
      </c>
      <c r="AU274" s="231" t="s">
        <v>86</v>
      </c>
      <c r="AY274" s="17" t="s">
        <v>140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7" t="s">
        <v>84</v>
      </c>
      <c r="BK274" s="232">
        <f>ROUND(I274*H274,2)</f>
        <v>0</v>
      </c>
      <c r="BL274" s="17" t="s">
        <v>164</v>
      </c>
      <c r="BM274" s="231" t="s">
        <v>536</v>
      </c>
    </row>
    <row r="275" s="13" customFormat="1">
      <c r="A275" s="13"/>
      <c r="B275" s="233"/>
      <c r="C275" s="234"/>
      <c r="D275" s="235" t="s">
        <v>149</v>
      </c>
      <c r="E275" s="236" t="s">
        <v>1</v>
      </c>
      <c r="F275" s="237" t="s">
        <v>519</v>
      </c>
      <c r="G275" s="234"/>
      <c r="H275" s="236" t="s">
        <v>1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149</v>
      </c>
      <c r="AU275" s="243" t="s">
        <v>86</v>
      </c>
      <c r="AV275" s="13" t="s">
        <v>84</v>
      </c>
      <c r="AW275" s="13" t="s">
        <v>32</v>
      </c>
      <c r="AX275" s="13" t="s">
        <v>76</v>
      </c>
      <c r="AY275" s="243" t="s">
        <v>140</v>
      </c>
    </row>
    <row r="276" s="13" customFormat="1">
      <c r="A276" s="13"/>
      <c r="B276" s="233"/>
      <c r="C276" s="234"/>
      <c r="D276" s="235" t="s">
        <v>149</v>
      </c>
      <c r="E276" s="236" t="s">
        <v>1</v>
      </c>
      <c r="F276" s="237" t="s">
        <v>509</v>
      </c>
      <c r="G276" s="234"/>
      <c r="H276" s="236" t="s">
        <v>1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149</v>
      </c>
      <c r="AU276" s="243" t="s">
        <v>86</v>
      </c>
      <c r="AV276" s="13" t="s">
        <v>84</v>
      </c>
      <c r="AW276" s="13" t="s">
        <v>32</v>
      </c>
      <c r="AX276" s="13" t="s">
        <v>76</v>
      </c>
      <c r="AY276" s="243" t="s">
        <v>140</v>
      </c>
    </row>
    <row r="277" s="14" customFormat="1">
      <c r="A277" s="14"/>
      <c r="B277" s="244"/>
      <c r="C277" s="245"/>
      <c r="D277" s="235" t="s">
        <v>149</v>
      </c>
      <c r="E277" s="246" t="s">
        <v>1</v>
      </c>
      <c r="F277" s="247" t="s">
        <v>510</v>
      </c>
      <c r="G277" s="245"/>
      <c r="H277" s="248">
        <v>970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149</v>
      </c>
      <c r="AU277" s="254" t="s">
        <v>86</v>
      </c>
      <c r="AV277" s="14" t="s">
        <v>86</v>
      </c>
      <c r="AW277" s="14" t="s">
        <v>32</v>
      </c>
      <c r="AX277" s="14" t="s">
        <v>76</v>
      </c>
      <c r="AY277" s="254" t="s">
        <v>140</v>
      </c>
    </row>
    <row r="278" s="13" customFormat="1">
      <c r="A278" s="13"/>
      <c r="B278" s="233"/>
      <c r="C278" s="234"/>
      <c r="D278" s="235" t="s">
        <v>149</v>
      </c>
      <c r="E278" s="236" t="s">
        <v>1</v>
      </c>
      <c r="F278" s="237" t="s">
        <v>511</v>
      </c>
      <c r="G278" s="234"/>
      <c r="H278" s="236" t="s">
        <v>1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149</v>
      </c>
      <c r="AU278" s="243" t="s">
        <v>86</v>
      </c>
      <c r="AV278" s="13" t="s">
        <v>84</v>
      </c>
      <c r="AW278" s="13" t="s">
        <v>32</v>
      </c>
      <c r="AX278" s="13" t="s">
        <v>76</v>
      </c>
      <c r="AY278" s="243" t="s">
        <v>140</v>
      </c>
    </row>
    <row r="279" s="14" customFormat="1">
      <c r="A279" s="14"/>
      <c r="B279" s="244"/>
      <c r="C279" s="245"/>
      <c r="D279" s="235" t="s">
        <v>149</v>
      </c>
      <c r="E279" s="246" t="s">
        <v>1</v>
      </c>
      <c r="F279" s="247" t="s">
        <v>512</v>
      </c>
      <c r="G279" s="245"/>
      <c r="H279" s="248">
        <v>380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149</v>
      </c>
      <c r="AU279" s="254" t="s">
        <v>86</v>
      </c>
      <c r="AV279" s="14" t="s">
        <v>86</v>
      </c>
      <c r="AW279" s="14" t="s">
        <v>32</v>
      </c>
      <c r="AX279" s="14" t="s">
        <v>76</v>
      </c>
      <c r="AY279" s="254" t="s">
        <v>140</v>
      </c>
    </row>
    <row r="280" s="15" customFormat="1">
      <c r="A280" s="15"/>
      <c r="B280" s="258"/>
      <c r="C280" s="259"/>
      <c r="D280" s="235" t="s">
        <v>149</v>
      </c>
      <c r="E280" s="260" t="s">
        <v>1</v>
      </c>
      <c r="F280" s="261" t="s">
        <v>301</v>
      </c>
      <c r="G280" s="259"/>
      <c r="H280" s="262">
        <v>1350</v>
      </c>
      <c r="I280" s="263"/>
      <c r="J280" s="259"/>
      <c r="K280" s="259"/>
      <c r="L280" s="264"/>
      <c r="M280" s="265"/>
      <c r="N280" s="266"/>
      <c r="O280" s="266"/>
      <c r="P280" s="266"/>
      <c r="Q280" s="266"/>
      <c r="R280" s="266"/>
      <c r="S280" s="266"/>
      <c r="T280" s="267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8" t="s">
        <v>149</v>
      </c>
      <c r="AU280" s="268" t="s">
        <v>86</v>
      </c>
      <c r="AV280" s="15" t="s">
        <v>164</v>
      </c>
      <c r="AW280" s="15" t="s">
        <v>32</v>
      </c>
      <c r="AX280" s="15" t="s">
        <v>84</v>
      </c>
      <c r="AY280" s="268" t="s">
        <v>140</v>
      </c>
    </row>
    <row r="281" s="2" customFormat="1" ht="33" customHeight="1">
      <c r="A281" s="38"/>
      <c r="B281" s="39"/>
      <c r="C281" s="219" t="s">
        <v>537</v>
      </c>
      <c r="D281" s="219" t="s">
        <v>143</v>
      </c>
      <c r="E281" s="220" t="s">
        <v>538</v>
      </c>
      <c r="F281" s="221" t="s">
        <v>539</v>
      </c>
      <c r="G281" s="222" t="s">
        <v>352</v>
      </c>
      <c r="H281" s="223">
        <v>220</v>
      </c>
      <c r="I281" s="224"/>
      <c r="J281" s="225">
        <f>ROUND(I281*H281,2)</f>
        <v>0</v>
      </c>
      <c r="K281" s="226"/>
      <c r="L281" s="44"/>
      <c r="M281" s="227" t="s">
        <v>1</v>
      </c>
      <c r="N281" s="228" t="s">
        <v>41</v>
      </c>
      <c r="O281" s="91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164</v>
      </c>
      <c r="AT281" s="231" t="s">
        <v>143</v>
      </c>
      <c r="AU281" s="231" t="s">
        <v>86</v>
      </c>
      <c r="AY281" s="17" t="s">
        <v>140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84</v>
      </c>
      <c r="BK281" s="232">
        <f>ROUND(I281*H281,2)</f>
        <v>0</v>
      </c>
      <c r="BL281" s="17" t="s">
        <v>164</v>
      </c>
      <c r="BM281" s="231" t="s">
        <v>540</v>
      </c>
    </row>
    <row r="282" s="13" customFormat="1">
      <c r="A282" s="13"/>
      <c r="B282" s="233"/>
      <c r="C282" s="234"/>
      <c r="D282" s="235" t="s">
        <v>149</v>
      </c>
      <c r="E282" s="236" t="s">
        <v>1</v>
      </c>
      <c r="F282" s="237" t="s">
        <v>508</v>
      </c>
      <c r="G282" s="234"/>
      <c r="H282" s="236" t="s">
        <v>1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149</v>
      </c>
      <c r="AU282" s="243" t="s">
        <v>86</v>
      </c>
      <c r="AV282" s="13" t="s">
        <v>84</v>
      </c>
      <c r="AW282" s="13" t="s">
        <v>32</v>
      </c>
      <c r="AX282" s="13" t="s">
        <v>76</v>
      </c>
      <c r="AY282" s="243" t="s">
        <v>140</v>
      </c>
    </row>
    <row r="283" s="13" customFormat="1">
      <c r="A283" s="13"/>
      <c r="B283" s="233"/>
      <c r="C283" s="234"/>
      <c r="D283" s="235" t="s">
        <v>149</v>
      </c>
      <c r="E283" s="236" t="s">
        <v>1</v>
      </c>
      <c r="F283" s="237" t="s">
        <v>541</v>
      </c>
      <c r="G283" s="234"/>
      <c r="H283" s="236" t="s">
        <v>1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149</v>
      </c>
      <c r="AU283" s="243" t="s">
        <v>86</v>
      </c>
      <c r="AV283" s="13" t="s">
        <v>84</v>
      </c>
      <c r="AW283" s="13" t="s">
        <v>32</v>
      </c>
      <c r="AX283" s="13" t="s">
        <v>76</v>
      </c>
      <c r="AY283" s="243" t="s">
        <v>140</v>
      </c>
    </row>
    <row r="284" s="14" customFormat="1">
      <c r="A284" s="14"/>
      <c r="B284" s="244"/>
      <c r="C284" s="245"/>
      <c r="D284" s="235" t="s">
        <v>149</v>
      </c>
      <c r="E284" s="246" t="s">
        <v>1</v>
      </c>
      <c r="F284" s="247" t="s">
        <v>542</v>
      </c>
      <c r="G284" s="245"/>
      <c r="H284" s="248">
        <v>220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149</v>
      </c>
      <c r="AU284" s="254" t="s">
        <v>86</v>
      </c>
      <c r="AV284" s="14" t="s">
        <v>86</v>
      </c>
      <c r="AW284" s="14" t="s">
        <v>32</v>
      </c>
      <c r="AX284" s="14" t="s">
        <v>84</v>
      </c>
      <c r="AY284" s="254" t="s">
        <v>140</v>
      </c>
    </row>
    <row r="285" s="2" customFormat="1" ht="37.8" customHeight="1">
      <c r="A285" s="38"/>
      <c r="B285" s="39"/>
      <c r="C285" s="219" t="s">
        <v>543</v>
      </c>
      <c r="D285" s="219" t="s">
        <v>143</v>
      </c>
      <c r="E285" s="220" t="s">
        <v>544</v>
      </c>
      <c r="F285" s="221" t="s">
        <v>545</v>
      </c>
      <c r="G285" s="222" t="s">
        <v>352</v>
      </c>
      <c r="H285" s="223">
        <v>9.5999999999999996</v>
      </c>
      <c r="I285" s="224"/>
      <c r="J285" s="225">
        <f>ROUND(I285*H285,2)</f>
        <v>0</v>
      </c>
      <c r="K285" s="226"/>
      <c r="L285" s="44"/>
      <c r="M285" s="227" t="s">
        <v>1</v>
      </c>
      <c r="N285" s="228" t="s">
        <v>41</v>
      </c>
      <c r="O285" s="91"/>
      <c r="P285" s="229">
        <f>O285*H285</f>
        <v>0</v>
      </c>
      <c r="Q285" s="229">
        <v>0.34499999999999997</v>
      </c>
      <c r="R285" s="229">
        <f>Q285*H285</f>
        <v>3.3119999999999998</v>
      </c>
      <c r="S285" s="229">
        <v>0</v>
      </c>
      <c r="T285" s="23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164</v>
      </c>
      <c r="AT285" s="231" t="s">
        <v>143</v>
      </c>
      <c r="AU285" s="231" t="s">
        <v>86</v>
      </c>
      <c r="AY285" s="17" t="s">
        <v>140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7" t="s">
        <v>84</v>
      </c>
      <c r="BK285" s="232">
        <f>ROUND(I285*H285,2)</f>
        <v>0</v>
      </c>
      <c r="BL285" s="17" t="s">
        <v>164</v>
      </c>
      <c r="BM285" s="231" t="s">
        <v>546</v>
      </c>
    </row>
    <row r="286" s="13" customFormat="1">
      <c r="A286" s="13"/>
      <c r="B286" s="233"/>
      <c r="C286" s="234"/>
      <c r="D286" s="235" t="s">
        <v>149</v>
      </c>
      <c r="E286" s="236" t="s">
        <v>1</v>
      </c>
      <c r="F286" s="237" t="s">
        <v>547</v>
      </c>
      <c r="G286" s="234"/>
      <c r="H286" s="236" t="s">
        <v>1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149</v>
      </c>
      <c r="AU286" s="243" t="s">
        <v>86</v>
      </c>
      <c r="AV286" s="13" t="s">
        <v>84</v>
      </c>
      <c r="AW286" s="13" t="s">
        <v>32</v>
      </c>
      <c r="AX286" s="13" t="s">
        <v>76</v>
      </c>
      <c r="AY286" s="243" t="s">
        <v>140</v>
      </c>
    </row>
    <row r="287" s="14" customFormat="1">
      <c r="A287" s="14"/>
      <c r="B287" s="244"/>
      <c r="C287" s="245"/>
      <c r="D287" s="235" t="s">
        <v>149</v>
      </c>
      <c r="E287" s="246" t="s">
        <v>1</v>
      </c>
      <c r="F287" s="247" t="s">
        <v>548</v>
      </c>
      <c r="G287" s="245"/>
      <c r="H287" s="248">
        <v>9.5999999999999996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149</v>
      </c>
      <c r="AU287" s="254" t="s">
        <v>86</v>
      </c>
      <c r="AV287" s="14" t="s">
        <v>86</v>
      </c>
      <c r="AW287" s="14" t="s">
        <v>32</v>
      </c>
      <c r="AX287" s="14" t="s">
        <v>84</v>
      </c>
      <c r="AY287" s="254" t="s">
        <v>140</v>
      </c>
    </row>
    <row r="288" s="2" customFormat="1" ht="44.25" customHeight="1">
      <c r="A288" s="38"/>
      <c r="B288" s="39"/>
      <c r="C288" s="219" t="s">
        <v>549</v>
      </c>
      <c r="D288" s="219" t="s">
        <v>143</v>
      </c>
      <c r="E288" s="220" t="s">
        <v>550</v>
      </c>
      <c r="F288" s="221" t="s">
        <v>551</v>
      </c>
      <c r="G288" s="222" t="s">
        <v>352</v>
      </c>
      <c r="H288" s="223">
        <v>4.7999999999999998</v>
      </c>
      <c r="I288" s="224"/>
      <c r="J288" s="225">
        <f>ROUND(I288*H288,2)</f>
        <v>0</v>
      </c>
      <c r="K288" s="226"/>
      <c r="L288" s="44"/>
      <c r="M288" s="227" t="s">
        <v>1</v>
      </c>
      <c r="N288" s="228" t="s">
        <v>41</v>
      </c>
      <c r="O288" s="91"/>
      <c r="P288" s="229">
        <f>O288*H288</f>
        <v>0</v>
      </c>
      <c r="Q288" s="229">
        <v>0.25008000000000002</v>
      </c>
      <c r="R288" s="229">
        <f>Q288*H288</f>
        <v>1.2003840000000001</v>
      </c>
      <c r="S288" s="229">
        <v>0</v>
      </c>
      <c r="T288" s="23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1" t="s">
        <v>164</v>
      </c>
      <c r="AT288" s="231" t="s">
        <v>143</v>
      </c>
      <c r="AU288" s="231" t="s">
        <v>86</v>
      </c>
      <c r="AY288" s="17" t="s">
        <v>140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7" t="s">
        <v>84</v>
      </c>
      <c r="BK288" s="232">
        <f>ROUND(I288*H288,2)</f>
        <v>0</v>
      </c>
      <c r="BL288" s="17" t="s">
        <v>164</v>
      </c>
      <c r="BM288" s="231" t="s">
        <v>552</v>
      </c>
    </row>
    <row r="289" s="13" customFormat="1">
      <c r="A289" s="13"/>
      <c r="B289" s="233"/>
      <c r="C289" s="234"/>
      <c r="D289" s="235" t="s">
        <v>149</v>
      </c>
      <c r="E289" s="236" t="s">
        <v>1</v>
      </c>
      <c r="F289" s="237" t="s">
        <v>553</v>
      </c>
      <c r="G289" s="234"/>
      <c r="H289" s="236" t="s">
        <v>1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149</v>
      </c>
      <c r="AU289" s="243" t="s">
        <v>86</v>
      </c>
      <c r="AV289" s="13" t="s">
        <v>84</v>
      </c>
      <c r="AW289" s="13" t="s">
        <v>32</v>
      </c>
      <c r="AX289" s="13" t="s">
        <v>76</v>
      </c>
      <c r="AY289" s="243" t="s">
        <v>140</v>
      </c>
    </row>
    <row r="290" s="14" customFormat="1">
      <c r="A290" s="14"/>
      <c r="B290" s="244"/>
      <c r="C290" s="245"/>
      <c r="D290" s="235" t="s">
        <v>149</v>
      </c>
      <c r="E290" s="246" t="s">
        <v>1</v>
      </c>
      <c r="F290" s="247" t="s">
        <v>554</v>
      </c>
      <c r="G290" s="245"/>
      <c r="H290" s="248">
        <v>4.7999999999999998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149</v>
      </c>
      <c r="AU290" s="254" t="s">
        <v>86</v>
      </c>
      <c r="AV290" s="14" t="s">
        <v>86</v>
      </c>
      <c r="AW290" s="14" t="s">
        <v>32</v>
      </c>
      <c r="AX290" s="14" t="s">
        <v>84</v>
      </c>
      <c r="AY290" s="254" t="s">
        <v>140</v>
      </c>
    </row>
    <row r="291" s="2" customFormat="1" ht="44.25" customHeight="1">
      <c r="A291" s="38"/>
      <c r="B291" s="39"/>
      <c r="C291" s="219" t="s">
        <v>555</v>
      </c>
      <c r="D291" s="219" t="s">
        <v>143</v>
      </c>
      <c r="E291" s="220" t="s">
        <v>556</v>
      </c>
      <c r="F291" s="221" t="s">
        <v>557</v>
      </c>
      <c r="G291" s="222" t="s">
        <v>352</v>
      </c>
      <c r="H291" s="223">
        <v>4.7999999999999998</v>
      </c>
      <c r="I291" s="224"/>
      <c r="J291" s="225">
        <f>ROUND(I291*H291,2)</f>
        <v>0</v>
      </c>
      <c r="K291" s="226"/>
      <c r="L291" s="44"/>
      <c r="M291" s="227" t="s">
        <v>1</v>
      </c>
      <c r="N291" s="228" t="s">
        <v>41</v>
      </c>
      <c r="O291" s="91"/>
      <c r="P291" s="229">
        <f>O291*H291</f>
        <v>0</v>
      </c>
      <c r="Q291" s="229">
        <v>0.37536000000000003</v>
      </c>
      <c r="R291" s="229">
        <f>Q291*H291</f>
        <v>1.801728</v>
      </c>
      <c r="S291" s="229">
        <v>0</v>
      </c>
      <c r="T291" s="23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164</v>
      </c>
      <c r="AT291" s="231" t="s">
        <v>143</v>
      </c>
      <c r="AU291" s="231" t="s">
        <v>86</v>
      </c>
      <c r="AY291" s="17" t="s">
        <v>140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84</v>
      </c>
      <c r="BK291" s="232">
        <f>ROUND(I291*H291,2)</f>
        <v>0</v>
      </c>
      <c r="BL291" s="17" t="s">
        <v>164</v>
      </c>
      <c r="BM291" s="231" t="s">
        <v>558</v>
      </c>
    </row>
    <row r="292" s="13" customFormat="1">
      <c r="A292" s="13"/>
      <c r="B292" s="233"/>
      <c r="C292" s="234"/>
      <c r="D292" s="235" t="s">
        <v>149</v>
      </c>
      <c r="E292" s="236" t="s">
        <v>1</v>
      </c>
      <c r="F292" s="237" t="s">
        <v>553</v>
      </c>
      <c r="G292" s="234"/>
      <c r="H292" s="236" t="s">
        <v>1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149</v>
      </c>
      <c r="AU292" s="243" t="s">
        <v>86</v>
      </c>
      <c r="AV292" s="13" t="s">
        <v>84</v>
      </c>
      <c r="AW292" s="13" t="s">
        <v>32</v>
      </c>
      <c r="AX292" s="13" t="s">
        <v>76</v>
      </c>
      <c r="AY292" s="243" t="s">
        <v>140</v>
      </c>
    </row>
    <row r="293" s="14" customFormat="1">
      <c r="A293" s="14"/>
      <c r="B293" s="244"/>
      <c r="C293" s="245"/>
      <c r="D293" s="235" t="s">
        <v>149</v>
      </c>
      <c r="E293" s="246" t="s">
        <v>1</v>
      </c>
      <c r="F293" s="247" t="s">
        <v>554</v>
      </c>
      <c r="G293" s="245"/>
      <c r="H293" s="248">
        <v>4.7999999999999998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149</v>
      </c>
      <c r="AU293" s="254" t="s">
        <v>86</v>
      </c>
      <c r="AV293" s="14" t="s">
        <v>86</v>
      </c>
      <c r="AW293" s="14" t="s">
        <v>32</v>
      </c>
      <c r="AX293" s="14" t="s">
        <v>84</v>
      </c>
      <c r="AY293" s="254" t="s">
        <v>140</v>
      </c>
    </row>
    <row r="294" s="2" customFormat="1" ht="76.35" customHeight="1">
      <c r="A294" s="38"/>
      <c r="B294" s="39"/>
      <c r="C294" s="219" t="s">
        <v>559</v>
      </c>
      <c r="D294" s="219" t="s">
        <v>143</v>
      </c>
      <c r="E294" s="220" t="s">
        <v>560</v>
      </c>
      <c r="F294" s="221" t="s">
        <v>561</v>
      </c>
      <c r="G294" s="222" t="s">
        <v>352</v>
      </c>
      <c r="H294" s="223">
        <v>670</v>
      </c>
      <c r="I294" s="224"/>
      <c r="J294" s="225">
        <f>ROUND(I294*H294,2)</f>
        <v>0</v>
      </c>
      <c r="K294" s="226"/>
      <c r="L294" s="44"/>
      <c r="M294" s="227" t="s">
        <v>1</v>
      </c>
      <c r="N294" s="228" t="s">
        <v>41</v>
      </c>
      <c r="O294" s="91"/>
      <c r="P294" s="229">
        <f>O294*H294</f>
        <v>0</v>
      </c>
      <c r="Q294" s="229">
        <v>0.085650000000000004</v>
      </c>
      <c r="R294" s="229">
        <f>Q294*H294</f>
        <v>57.3855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164</v>
      </c>
      <c r="AT294" s="231" t="s">
        <v>143</v>
      </c>
      <c r="AU294" s="231" t="s">
        <v>86</v>
      </c>
      <c r="AY294" s="17" t="s">
        <v>140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84</v>
      </c>
      <c r="BK294" s="232">
        <f>ROUND(I294*H294,2)</f>
        <v>0</v>
      </c>
      <c r="BL294" s="17" t="s">
        <v>164</v>
      </c>
      <c r="BM294" s="231" t="s">
        <v>562</v>
      </c>
    </row>
    <row r="295" s="13" customFormat="1">
      <c r="A295" s="13"/>
      <c r="B295" s="233"/>
      <c r="C295" s="234"/>
      <c r="D295" s="235" t="s">
        <v>149</v>
      </c>
      <c r="E295" s="236" t="s">
        <v>1</v>
      </c>
      <c r="F295" s="237" t="s">
        <v>519</v>
      </c>
      <c r="G295" s="234"/>
      <c r="H295" s="236" t="s">
        <v>1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149</v>
      </c>
      <c r="AU295" s="243" t="s">
        <v>86</v>
      </c>
      <c r="AV295" s="13" t="s">
        <v>84</v>
      </c>
      <c r="AW295" s="13" t="s">
        <v>32</v>
      </c>
      <c r="AX295" s="13" t="s">
        <v>76</v>
      </c>
      <c r="AY295" s="243" t="s">
        <v>140</v>
      </c>
    </row>
    <row r="296" s="13" customFormat="1">
      <c r="A296" s="13"/>
      <c r="B296" s="233"/>
      <c r="C296" s="234"/>
      <c r="D296" s="235" t="s">
        <v>149</v>
      </c>
      <c r="E296" s="236" t="s">
        <v>1</v>
      </c>
      <c r="F296" s="237" t="s">
        <v>520</v>
      </c>
      <c r="G296" s="234"/>
      <c r="H296" s="236" t="s">
        <v>1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149</v>
      </c>
      <c r="AU296" s="243" t="s">
        <v>86</v>
      </c>
      <c r="AV296" s="13" t="s">
        <v>84</v>
      </c>
      <c r="AW296" s="13" t="s">
        <v>32</v>
      </c>
      <c r="AX296" s="13" t="s">
        <v>76</v>
      </c>
      <c r="AY296" s="243" t="s">
        <v>140</v>
      </c>
    </row>
    <row r="297" s="14" customFormat="1">
      <c r="A297" s="14"/>
      <c r="B297" s="244"/>
      <c r="C297" s="245"/>
      <c r="D297" s="235" t="s">
        <v>149</v>
      </c>
      <c r="E297" s="246" t="s">
        <v>1</v>
      </c>
      <c r="F297" s="247" t="s">
        <v>521</v>
      </c>
      <c r="G297" s="245"/>
      <c r="H297" s="248">
        <v>410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149</v>
      </c>
      <c r="AU297" s="254" t="s">
        <v>86</v>
      </c>
      <c r="AV297" s="14" t="s">
        <v>86</v>
      </c>
      <c r="AW297" s="14" t="s">
        <v>32</v>
      </c>
      <c r="AX297" s="14" t="s">
        <v>76</v>
      </c>
      <c r="AY297" s="254" t="s">
        <v>140</v>
      </c>
    </row>
    <row r="298" s="13" customFormat="1">
      <c r="A298" s="13"/>
      <c r="B298" s="233"/>
      <c r="C298" s="234"/>
      <c r="D298" s="235" t="s">
        <v>149</v>
      </c>
      <c r="E298" s="236" t="s">
        <v>1</v>
      </c>
      <c r="F298" s="237" t="s">
        <v>522</v>
      </c>
      <c r="G298" s="234"/>
      <c r="H298" s="236" t="s">
        <v>1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149</v>
      </c>
      <c r="AU298" s="243" t="s">
        <v>86</v>
      </c>
      <c r="AV298" s="13" t="s">
        <v>84</v>
      </c>
      <c r="AW298" s="13" t="s">
        <v>32</v>
      </c>
      <c r="AX298" s="13" t="s">
        <v>76</v>
      </c>
      <c r="AY298" s="243" t="s">
        <v>140</v>
      </c>
    </row>
    <row r="299" s="14" customFormat="1">
      <c r="A299" s="14"/>
      <c r="B299" s="244"/>
      <c r="C299" s="245"/>
      <c r="D299" s="235" t="s">
        <v>149</v>
      </c>
      <c r="E299" s="246" t="s">
        <v>1</v>
      </c>
      <c r="F299" s="247" t="s">
        <v>523</v>
      </c>
      <c r="G299" s="245"/>
      <c r="H299" s="248">
        <v>260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149</v>
      </c>
      <c r="AU299" s="254" t="s">
        <v>86</v>
      </c>
      <c r="AV299" s="14" t="s">
        <v>86</v>
      </c>
      <c r="AW299" s="14" t="s">
        <v>32</v>
      </c>
      <c r="AX299" s="14" t="s">
        <v>76</v>
      </c>
      <c r="AY299" s="254" t="s">
        <v>140</v>
      </c>
    </row>
    <row r="300" s="15" customFormat="1">
      <c r="A300" s="15"/>
      <c r="B300" s="258"/>
      <c r="C300" s="259"/>
      <c r="D300" s="235" t="s">
        <v>149</v>
      </c>
      <c r="E300" s="260" t="s">
        <v>1</v>
      </c>
      <c r="F300" s="261" t="s">
        <v>301</v>
      </c>
      <c r="G300" s="259"/>
      <c r="H300" s="262">
        <v>670</v>
      </c>
      <c r="I300" s="263"/>
      <c r="J300" s="259"/>
      <c r="K300" s="259"/>
      <c r="L300" s="264"/>
      <c r="M300" s="265"/>
      <c r="N300" s="266"/>
      <c r="O300" s="266"/>
      <c r="P300" s="266"/>
      <c r="Q300" s="266"/>
      <c r="R300" s="266"/>
      <c r="S300" s="266"/>
      <c r="T300" s="267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8" t="s">
        <v>149</v>
      </c>
      <c r="AU300" s="268" t="s">
        <v>86</v>
      </c>
      <c r="AV300" s="15" t="s">
        <v>164</v>
      </c>
      <c r="AW300" s="15" t="s">
        <v>32</v>
      </c>
      <c r="AX300" s="15" t="s">
        <v>84</v>
      </c>
      <c r="AY300" s="268" t="s">
        <v>140</v>
      </c>
    </row>
    <row r="301" s="2" customFormat="1" ht="24.15" customHeight="1">
      <c r="A301" s="38"/>
      <c r="B301" s="39"/>
      <c r="C301" s="269" t="s">
        <v>563</v>
      </c>
      <c r="D301" s="269" t="s">
        <v>334</v>
      </c>
      <c r="E301" s="270" t="s">
        <v>564</v>
      </c>
      <c r="F301" s="271" t="s">
        <v>565</v>
      </c>
      <c r="G301" s="272" t="s">
        <v>352</v>
      </c>
      <c r="H301" s="273">
        <v>416.14999999999998</v>
      </c>
      <c r="I301" s="274"/>
      <c r="J301" s="275">
        <f>ROUND(I301*H301,2)</f>
        <v>0</v>
      </c>
      <c r="K301" s="276"/>
      <c r="L301" s="277"/>
      <c r="M301" s="278" t="s">
        <v>1</v>
      </c>
      <c r="N301" s="279" t="s">
        <v>41</v>
      </c>
      <c r="O301" s="91"/>
      <c r="P301" s="229">
        <f>O301*H301</f>
        <v>0</v>
      </c>
      <c r="Q301" s="229">
        <v>0.17000000000000001</v>
      </c>
      <c r="R301" s="229">
        <f>Q301*H301</f>
        <v>70.745500000000007</v>
      </c>
      <c r="S301" s="229">
        <v>0</v>
      </c>
      <c r="T301" s="230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1" t="s">
        <v>190</v>
      </c>
      <c r="AT301" s="231" t="s">
        <v>334</v>
      </c>
      <c r="AU301" s="231" t="s">
        <v>86</v>
      </c>
      <c r="AY301" s="17" t="s">
        <v>140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7" t="s">
        <v>84</v>
      </c>
      <c r="BK301" s="232">
        <f>ROUND(I301*H301,2)</f>
        <v>0</v>
      </c>
      <c r="BL301" s="17" t="s">
        <v>164</v>
      </c>
      <c r="BM301" s="231" t="s">
        <v>566</v>
      </c>
    </row>
    <row r="302" s="14" customFormat="1">
      <c r="A302" s="14"/>
      <c r="B302" s="244"/>
      <c r="C302" s="245"/>
      <c r="D302" s="235" t="s">
        <v>149</v>
      </c>
      <c r="E302" s="246" t="s">
        <v>1</v>
      </c>
      <c r="F302" s="247" t="s">
        <v>521</v>
      </c>
      <c r="G302" s="245"/>
      <c r="H302" s="248">
        <v>410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149</v>
      </c>
      <c r="AU302" s="254" t="s">
        <v>86</v>
      </c>
      <c r="AV302" s="14" t="s">
        <v>86</v>
      </c>
      <c r="AW302" s="14" t="s">
        <v>32</v>
      </c>
      <c r="AX302" s="14" t="s">
        <v>84</v>
      </c>
      <c r="AY302" s="254" t="s">
        <v>140</v>
      </c>
    </row>
    <row r="303" s="14" customFormat="1">
      <c r="A303" s="14"/>
      <c r="B303" s="244"/>
      <c r="C303" s="245"/>
      <c r="D303" s="235" t="s">
        <v>149</v>
      </c>
      <c r="E303" s="245"/>
      <c r="F303" s="247" t="s">
        <v>567</v>
      </c>
      <c r="G303" s="245"/>
      <c r="H303" s="248">
        <v>416.14999999999998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149</v>
      </c>
      <c r="AU303" s="254" t="s">
        <v>86</v>
      </c>
      <c r="AV303" s="14" t="s">
        <v>86</v>
      </c>
      <c r="AW303" s="14" t="s">
        <v>4</v>
      </c>
      <c r="AX303" s="14" t="s">
        <v>84</v>
      </c>
      <c r="AY303" s="254" t="s">
        <v>140</v>
      </c>
    </row>
    <row r="304" s="2" customFormat="1" ht="33" customHeight="1">
      <c r="A304" s="38"/>
      <c r="B304" s="39"/>
      <c r="C304" s="269" t="s">
        <v>568</v>
      </c>
      <c r="D304" s="269" t="s">
        <v>334</v>
      </c>
      <c r="E304" s="270" t="s">
        <v>569</v>
      </c>
      <c r="F304" s="271" t="s">
        <v>570</v>
      </c>
      <c r="G304" s="272" t="s">
        <v>352</v>
      </c>
      <c r="H304" s="273">
        <v>263.89999999999998</v>
      </c>
      <c r="I304" s="274"/>
      <c r="J304" s="275">
        <f>ROUND(I304*H304,2)</f>
        <v>0</v>
      </c>
      <c r="K304" s="276"/>
      <c r="L304" s="277"/>
      <c r="M304" s="278" t="s">
        <v>1</v>
      </c>
      <c r="N304" s="279" t="s">
        <v>41</v>
      </c>
      <c r="O304" s="91"/>
      <c r="P304" s="229">
        <f>O304*H304</f>
        <v>0</v>
      </c>
      <c r="Q304" s="229">
        <v>0.17000000000000001</v>
      </c>
      <c r="R304" s="229">
        <f>Q304*H304</f>
        <v>44.863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190</v>
      </c>
      <c r="AT304" s="231" t="s">
        <v>334</v>
      </c>
      <c r="AU304" s="231" t="s">
        <v>86</v>
      </c>
      <c r="AY304" s="17" t="s">
        <v>140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7" t="s">
        <v>84</v>
      </c>
      <c r="BK304" s="232">
        <f>ROUND(I304*H304,2)</f>
        <v>0</v>
      </c>
      <c r="BL304" s="17" t="s">
        <v>164</v>
      </c>
      <c r="BM304" s="231" t="s">
        <v>571</v>
      </c>
    </row>
    <row r="305" s="14" customFormat="1">
      <c r="A305" s="14"/>
      <c r="B305" s="244"/>
      <c r="C305" s="245"/>
      <c r="D305" s="235" t="s">
        <v>149</v>
      </c>
      <c r="E305" s="246" t="s">
        <v>1</v>
      </c>
      <c r="F305" s="247" t="s">
        <v>523</v>
      </c>
      <c r="G305" s="245"/>
      <c r="H305" s="248">
        <v>260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149</v>
      </c>
      <c r="AU305" s="254" t="s">
        <v>86</v>
      </c>
      <c r="AV305" s="14" t="s">
        <v>86</v>
      </c>
      <c r="AW305" s="14" t="s">
        <v>32</v>
      </c>
      <c r="AX305" s="14" t="s">
        <v>84</v>
      </c>
      <c r="AY305" s="254" t="s">
        <v>140</v>
      </c>
    </row>
    <row r="306" s="14" customFormat="1">
      <c r="A306" s="14"/>
      <c r="B306" s="244"/>
      <c r="C306" s="245"/>
      <c r="D306" s="235" t="s">
        <v>149</v>
      </c>
      <c r="E306" s="245"/>
      <c r="F306" s="247" t="s">
        <v>572</v>
      </c>
      <c r="G306" s="245"/>
      <c r="H306" s="248">
        <v>263.89999999999998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149</v>
      </c>
      <c r="AU306" s="254" t="s">
        <v>86</v>
      </c>
      <c r="AV306" s="14" t="s">
        <v>86</v>
      </c>
      <c r="AW306" s="14" t="s">
        <v>4</v>
      </c>
      <c r="AX306" s="14" t="s">
        <v>84</v>
      </c>
      <c r="AY306" s="254" t="s">
        <v>140</v>
      </c>
    </row>
    <row r="307" s="2" customFormat="1" ht="78" customHeight="1">
      <c r="A307" s="38"/>
      <c r="B307" s="39"/>
      <c r="C307" s="219" t="s">
        <v>573</v>
      </c>
      <c r="D307" s="219" t="s">
        <v>143</v>
      </c>
      <c r="E307" s="220" t="s">
        <v>574</v>
      </c>
      <c r="F307" s="221" t="s">
        <v>575</v>
      </c>
      <c r="G307" s="222" t="s">
        <v>352</v>
      </c>
      <c r="H307" s="223">
        <v>380</v>
      </c>
      <c r="I307" s="224"/>
      <c r="J307" s="225">
        <f>ROUND(I307*H307,2)</f>
        <v>0</v>
      </c>
      <c r="K307" s="226"/>
      <c r="L307" s="44"/>
      <c r="M307" s="227" t="s">
        <v>1</v>
      </c>
      <c r="N307" s="228" t="s">
        <v>41</v>
      </c>
      <c r="O307" s="91"/>
      <c r="P307" s="229">
        <f>O307*H307</f>
        <v>0</v>
      </c>
      <c r="Q307" s="229">
        <v>0.10362</v>
      </c>
      <c r="R307" s="229">
        <f>Q307*H307</f>
        <v>39.375599999999999</v>
      </c>
      <c r="S307" s="229">
        <v>0</v>
      </c>
      <c r="T307" s="23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1" t="s">
        <v>164</v>
      </c>
      <c r="AT307" s="231" t="s">
        <v>143</v>
      </c>
      <c r="AU307" s="231" t="s">
        <v>86</v>
      </c>
      <c r="AY307" s="17" t="s">
        <v>140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7" t="s">
        <v>84</v>
      </c>
      <c r="BK307" s="232">
        <f>ROUND(I307*H307,2)</f>
        <v>0</v>
      </c>
      <c r="BL307" s="17" t="s">
        <v>164</v>
      </c>
      <c r="BM307" s="231" t="s">
        <v>576</v>
      </c>
    </row>
    <row r="308" s="14" customFormat="1">
      <c r="A308" s="14"/>
      <c r="B308" s="244"/>
      <c r="C308" s="245"/>
      <c r="D308" s="235" t="s">
        <v>149</v>
      </c>
      <c r="E308" s="246" t="s">
        <v>1</v>
      </c>
      <c r="F308" s="247" t="s">
        <v>512</v>
      </c>
      <c r="G308" s="245"/>
      <c r="H308" s="248">
        <v>380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149</v>
      </c>
      <c r="AU308" s="254" t="s">
        <v>86</v>
      </c>
      <c r="AV308" s="14" t="s">
        <v>86</v>
      </c>
      <c r="AW308" s="14" t="s">
        <v>32</v>
      </c>
      <c r="AX308" s="14" t="s">
        <v>84</v>
      </c>
      <c r="AY308" s="254" t="s">
        <v>140</v>
      </c>
    </row>
    <row r="309" s="2" customFormat="1" ht="24.15" customHeight="1">
      <c r="A309" s="38"/>
      <c r="B309" s="39"/>
      <c r="C309" s="269" t="s">
        <v>577</v>
      </c>
      <c r="D309" s="269" t="s">
        <v>334</v>
      </c>
      <c r="E309" s="270" t="s">
        <v>578</v>
      </c>
      <c r="F309" s="271" t="s">
        <v>579</v>
      </c>
      <c r="G309" s="272" t="s">
        <v>352</v>
      </c>
      <c r="H309" s="273">
        <v>384.32999999999998</v>
      </c>
      <c r="I309" s="274"/>
      <c r="J309" s="275">
        <f>ROUND(I309*H309,2)</f>
        <v>0</v>
      </c>
      <c r="K309" s="276"/>
      <c r="L309" s="277"/>
      <c r="M309" s="278" t="s">
        <v>1</v>
      </c>
      <c r="N309" s="279" t="s">
        <v>41</v>
      </c>
      <c r="O309" s="91"/>
      <c r="P309" s="229">
        <f>O309*H309</f>
        <v>0</v>
      </c>
      <c r="Q309" s="229">
        <v>0.17000000000000001</v>
      </c>
      <c r="R309" s="229">
        <f>Q309*H309</f>
        <v>65.336100000000002</v>
      </c>
      <c r="S309" s="229">
        <v>0</v>
      </c>
      <c r="T309" s="230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1" t="s">
        <v>190</v>
      </c>
      <c r="AT309" s="231" t="s">
        <v>334</v>
      </c>
      <c r="AU309" s="231" t="s">
        <v>86</v>
      </c>
      <c r="AY309" s="17" t="s">
        <v>140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7" t="s">
        <v>84</v>
      </c>
      <c r="BK309" s="232">
        <f>ROUND(I309*H309,2)</f>
        <v>0</v>
      </c>
      <c r="BL309" s="17" t="s">
        <v>164</v>
      </c>
      <c r="BM309" s="231" t="s">
        <v>580</v>
      </c>
    </row>
    <row r="310" s="14" customFormat="1">
      <c r="A310" s="14"/>
      <c r="B310" s="244"/>
      <c r="C310" s="245"/>
      <c r="D310" s="235" t="s">
        <v>149</v>
      </c>
      <c r="E310" s="246" t="s">
        <v>1</v>
      </c>
      <c r="F310" s="247" t="s">
        <v>581</v>
      </c>
      <c r="G310" s="245"/>
      <c r="H310" s="248">
        <v>378.64999999999998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149</v>
      </c>
      <c r="AU310" s="254" t="s">
        <v>86</v>
      </c>
      <c r="AV310" s="14" t="s">
        <v>86</v>
      </c>
      <c r="AW310" s="14" t="s">
        <v>32</v>
      </c>
      <c r="AX310" s="14" t="s">
        <v>84</v>
      </c>
      <c r="AY310" s="254" t="s">
        <v>140</v>
      </c>
    </row>
    <row r="311" s="14" customFormat="1">
      <c r="A311" s="14"/>
      <c r="B311" s="244"/>
      <c r="C311" s="245"/>
      <c r="D311" s="235" t="s">
        <v>149</v>
      </c>
      <c r="E311" s="245"/>
      <c r="F311" s="247" t="s">
        <v>582</v>
      </c>
      <c r="G311" s="245"/>
      <c r="H311" s="248">
        <v>384.32999999999998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149</v>
      </c>
      <c r="AU311" s="254" t="s">
        <v>86</v>
      </c>
      <c r="AV311" s="14" t="s">
        <v>86</v>
      </c>
      <c r="AW311" s="14" t="s">
        <v>4</v>
      </c>
      <c r="AX311" s="14" t="s">
        <v>84</v>
      </c>
      <c r="AY311" s="254" t="s">
        <v>140</v>
      </c>
    </row>
    <row r="312" s="2" customFormat="1" ht="24.15" customHeight="1">
      <c r="A312" s="38"/>
      <c r="B312" s="39"/>
      <c r="C312" s="269" t="s">
        <v>583</v>
      </c>
      <c r="D312" s="269" t="s">
        <v>334</v>
      </c>
      <c r="E312" s="270" t="s">
        <v>584</v>
      </c>
      <c r="F312" s="271" t="s">
        <v>585</v>
      </c>
      <c r="G312" s="272" t="s">
        <v>352</v>
      </c>
      <c r="H312" s="273">
        <v>1.3700000000000001</v>
      </c>
      <c r="I312" s="274"/>
      <c r="J312" s="275">
        <f>ROUND(I312*H312,2)</f>
        <v>0</v>
      </c>
      <c r="K312" s="276"/>
      <c r="L312" s="277"/>
      <c r="M312" s="278" t="s">
        <v>1</v>
      </c>
      <c r="N312" s="279" t="s">
        <v>41</v>
      </c>
      <c r="O312" s="91"/>
      <c r="P312" s="229">
        <f>O312*H312</f>
        <v>0</v>
      </c>
      <c r="Q312" s="229">
        <v>0.17000000000000001</v>
      </c>
      <c r="R312" s="229">
        <f>Q312*H312</f>
        <v>0.23290000000000002</v>
      </c>
      <c r="S312" s="229">
        <v>0</v>
      </c>
      <c r="T312" s="23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1" t="s">
        <v>190</v>
      </c>
      <c r="AT312" s="231" t="s">
        <v>334</v>
      </c>
      <c r="AU312" s="231" t="s">
        <v>86</v>
      </c>
      <c r="AY312" s="17" t="s">
        <v>140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7" t="s">
        <v>84</v>
      </c>
      <c r="BK312" s="232">
        <f>ROUND(I312*H312,2)</f>
        <v>0</v>
      </c>
      <c r="BL312" s="17" t="s">
        <v>164</v>
      </c>
      <c r="BM312" s="231" t="s">
        <v>586</v>
      </c>
    </row>
    <row r="313" s="14" customFormat="1">
      <c r="A313" s="14"/>
      <c r="B313" s="244"/>
      <c r="C313" s="245"/>
      <c r="D313" s="235" t="s">
        <v>149</v>
      </c>
      <c r="E313" s="246" t="s">
        <v>1</v>
      </c>
      <c r="F313" s="247" t="s">
        <v>587</v>
      </c>
      <c r="G313" s="245"/>
      <c r="H313" s="248">
        <v>1.3500000000000001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149</v>
      </c>
      <c r="AU313" s="254" t="s">
        <v>86</v>
      </c>
      <c r="AV313" s="14" t="s">
        <v>86</v>
      </c>
      <c r="AW313" s="14" t="s">
        <v>32</v>
      </c>
      <c r="AX313" s="14" t="s">
        <v>84</v>
      </c>
      <c r="AY313" s="254" t="s">
        <v>140</v>
      </c>
    </row>
    <row r="314" s="14" customFormat="1">
      <c r="A314" s="14"/>
      <c r="B314" s="244"/>
      <c r="C314" s="245"/>
      <c r="D314" s="235" t="s">
        <v>149</v>
      </c>
      <c r="E314" s="245"/>
      <c r="F314" s="247" t="s">
        <v>588</v>
      </c>
      <c r="G314" s="245"/>
      <c r="H314" s="248">
        <v>1.3700000000000001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149</v>
      </c>
      <c r="AU314" s="254" t="s">
        <v>86</v>
      </c>
      <c r="AV314" s="14" t="s">
        <v>86</v>
      </c>
      <c r="AW314" s="14" t="s">
        <v>4</v>
      </c>
      <c r="AX314" s="14" t="s">
        <v>84</v>
      </c>
      <c r="AY314" s="254" t="s">
        <v>140</v>
      </c>
    </row>
    <row r="315" s="2" customFormat="1" ht="62.7" customHeight="1">
      <c r="A315" s="38"/>
      <c r="B315" s="39"/>
      <c r="C315" s="219" t="s">
        <v>589</v>
      </c>
      <c r="D315" s="219" t="s">
        <v>143</v>
      </c>
      <c r="E315" s="220" t="s">
        <v>590</v>
      </c>
      <c r="F315" s="221" t="s">
        <v>591</v>
      </c>
      <c r="G315" s="222" t="s">
        <v>352</v>
      </c>
      <c r="H315" s="223">
        <v>970</v>
      </c>
      <c r="I315" s="224"/>
      <c r="J315" s="225">
        <f>ROUND(I315*H315,2)</f>
        <v>0</v>
      </c>
      <c r="K315" s="226"/>
      <c r="L315" s="44"/>
      <c r="M315" s="227" t="s">
        <v>1</v>
      </c>
      <c r="N315" s="228" t="s">
        <v>41</v>
      </c>
      <c r="O315" s="91"/>
      <c r="P315" s="229">
        <f>O315*H315</f>
        <v>0</v>
      </c>
      <c r="Q315" s="229">
        <v>0.098000000000000004</v>
      </c>
      <c r="R315" s="229">
        <f>Q315*H315</f>
        <v>95.060000000000002</v>
      </c>
      <c r="S315" s="229">
        <v>0</v>
      </c>
      <c r="T315" s="23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1" t="s">
        <v>164</v>
      </c>
      <c r="AT315" s="231" t="s">
        <v>143</v>
      </c>
      <c r="AU315" s="231" t="s">
        <v>86</v>
      </c>
      <c r="AY315" s="17" t="s">
        <v>140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7" t="s">
        <v>84</v>
      </c>
      <c r="BK315" s="232">
        <f>ROUND(I315*H315,2)</f>
        <v>0</v>
      </c>
      <c r="BL315" s="17" t="s">
        <v>164</v>
      </c>
      <c r="BM315" s="231" t="s">
        <v>592</v>
      </c>
    </row>
    <row r="316" s="14" customFormat="1">
      <c r="A316" s="14"/>
      <c r="B316" s="244"/>
      <c r="C316" s="245"/>
      <c r="D316" s="235" t="s">
        <v>149</v>
      </c>
      <c r="E316" s="246" t="s">
        <v>1</v>
      </c>
      <c r="F316" s="247" t="s">
        <v>510</v>
      </c>
      <c r="G316" s="245"/>
      <c r="H316" s="248">
        <v>970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149</v>
      </c>
      <c r="AU316" s="254" t="s">
        <v>86</v>
      </c>
      <c r="AV316" s="14" t="s">
        <v>86</v>
      </c>
      <c r="AW316" s="14" t="s">
        <v>32</v>
      </c>
      <c r="AX316" s="14" t="s">
        <v>84</v>
      </c>
      <c r="AY316" s="254" t="s">
        <v>140</v>
      </c>
    </row>
    <row r="317" s="2" customFormat="1" ht="24.15" customHeight="1">
      <c r="A317" s="38"/>
      <c r="B317" s="39"/>
      <c r="C317" s="269" t="s">
        <v>593</v>
      </c>
      <c r="D317" s="269" t="s">
        <v>334</v>
      </c>
      <c r="E317" s="270" t="s">
        <v>594</v>
      </c>
      <c r="F317" s="271" t="s">
        <v>595</v>
      </c>
      <c r="G317" s="272" t="s">
        <v>352</v>
      </c>
      <c r="H317" s="273">
        <v>944.35000000000002</v>
      </c>
      <c r="I317" s="274"/>
      <c r="J317" s="275">
        <f>ROUND(I317*H317,2)</f>
        <v>0</v>
      </c>
      <c r="K317" s="276"/>
      <c r="L317" s="277"/>
      <c r="M317" s="278" t="s">
        <v>1</v>
      </c>
      <c r="N317" s="279" t="s">
        <v>41</v>
      </c>
      <c r="O317" s="91"/>
      <c r="P317" s="229">
        <f>O317*H317</f>
        <v>0</v>
      </c>
      <c r="Q317" s="229">
        <v>0.14499999999999999</v>
      </c>
      <c r="R317" s="229">
        <f>Q317*H317</f>
        <v>136.93074999999999</v>
      </c>
      <c r="S317" s="229">
        <v>0</v>
      </c>
      <c r="T317" s="230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1" t="s">
        <v>190</v>
      </c>
      <c r="AT317" s="231" t="s">
        <v>334</v>
      </c>
      <c r="AU317" s="231" t="s">
        <v>86</v>
      </c>
      <c r="AY317" s="17" t="s">
        <v>140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7" t="s">
        <v>84</v>
      </c>
      <c r="BK317" s="232">
        <f>ROUND(I317*H317,2)</f>
        <v>0</v>
      </c>
      <c r="BL317" s="17" t="s">
        <v>164</v>
      </c>
      <c r="BM317" s="231" t="s">
        <v>596</v>
      </c>
    </row>
    <row r="318" s="14" customFormat="1">
      <c r="A318" s="14"/>
      <c r="B318" s="244"/>
      <c r="C318" s="245"/>
      <c r="D318" s="235" t="s">
        <v>149</v>
      </c>
      <c r="E318" s="246" t="s">
        <v>1</v>
      </c>
      <c r="F318" s="247" t="s">
        <v>597</v>
      </c>
      <c r="G318" s="245"/>
      <c r="H318" s="248">
        <v>935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149</v>
      </c>
      <c r="AU318" s="254" t="s">
        <v>86</v>
      </c>
      <c r="AV318" s="14" t="s">
        <v>86</v>
      </c>
      <c r="AW318" s="14" t="s">
        <v>32</v>
      </c>
      <c r="AX318" s="14" t="s">
        <v>84</v>
      </c>
      <c r="AY318" s="254" t="s">
        <v>140</v>
      </c>
    </row>
    <row r="319" s="14" customFormat="1">
      <c r="A319" s="14"/>
      <c r="B319" s="244"/>
      <c r="C319" s="245"/>
      <c r="D319" s="235" t="s">
        <v>149</v>
      </c>
      <c r="E319" s="245"/>
      <c r="F319" s="247" t="s">
        <v>598</v>
      </c>
      <c r="G319" s="245"/>
      <c r="H319" s="248">
        <v>944.35000000000002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149</v>
      </c>
      <c r="AU319" s="254" t="s">
        <v>86</v>
      </c>
      <c r="AV319" s="14" t="s">
        <v>86</v>
      </c>
      <c r="AW319" s="14" t="s">
        <v>4</v>
      </c>
      <c r="AX319" s="14" t="s">
        <v>84</v>
      </c>
      <c r="AY319" s="254" t="s">
        <v>140</v>
      </c>
    </row>
    <row r="320" s="2" customFormat="1" ht="24.15" customHeight="1">
      <c r="A320" s="38"/>
      <c r="B320" s="39"/>
      <c r="C320" s="269" t="s">
        <v>599</v>
      </c>
      <c r="D320" s="269" t="s">
        <v>334</v>
      </c>
      <c r="E320" s="270" t="s">
        <v>600</v>
      </c>
      <c r="F320" s="271" t="s">
        <v>601</v>
      </c>
      <c r="G320" s="272" t="s">
        <v>352</v>
      </c>
      <c r="H320" s="273">
        <v>35.524999999999999</v>
      </c>
      <c r="I320" s="274"/>
      <c r="J320" s="275">
        <f>ROUND(I320*H320,2)</f>
        <v>0</v>
      </c>
      <c r="K320" s="276"/>
      <c r="L320" s="277"/>
      <c r="M320" s="278" t="s">
        <v>1</v>
      </c>
      <c r="N320" s="279" t="s">
        <v>41</v>
      </c>
      <c r="O320" s="91"/>
      <c r="P320" s="229">
        <f>O320*H320</f>
        <v>0</v>
      </c>
      <c r="Q320" s="229">
        <v>0.14499999999999999</v>
      </c>
      <c r="R320" s="229">
        <f>Q320*H320</f>
        <v>5.1511249999999995</v>
      </c>
      <c r="S320" s="229">
        <v>0</v>
      </c>
      <c r="T320" s="23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1" t="s">
        <v>190</v>
      </c>
      <c r="AT320" s="231" t="s">
        <v>334</v>
      </c>
      <c r="AU320" s="231" t="s">
        <v>86</v>
      </c>
      <c r="AY320" s="17" t="s">
        <v>140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7" t="s">
        <v>84</v>
      </c>
      <c r="BK320" s="232">
        <f>ROUND(I320*H320,2)</f>
        <v>0</v>
      </c>
      <c r="BL320" s="17" t="s">
        <v>164</v>
      </c>
      <c r="BM320" s="231" t="s">
        <v>602</v>
      </c>
    </row>
    <row r="321" s="14" customFormat="1">
      <c r="A321" s="14"/>
      <c r="B321" s="244"/>
      <c r="C321" s="245"/>
      <c r="D321" s="235" t="s">
        <v>149</v>
      </c>
      <c r="E321" s="246" t="s">
        <v>1</v>
      </c>
      <c r="F321" s="247" t="s">
        <v>434</v>
      </c>
      <c r="G321" s="245"/>
      <c r="H321" s="248">
        <v>35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149</v>
      </c>
      <c r="AU321" s="254" t="s">
        <v>86</v>
      </c>
      <c r="AV321" s="14" t="s">
        <v>86</v>
      </c>
      <c r="AW321" s="14" t="s">
        <v>32</v>
      </c>
      <c r="AX321" s="14" t="s">
        <v>84</v>
      </c>
      <c r="AY321" s="254" t="s">
        <v>140</v>
      </c>
    </row>
    <row r="322" s="14" customFormat="1">
      <c r="A322" s="14"/>
      <c r="B322" s="244"/>
      <c r="C322" s="245"/>
      <c r="D322" s="235" t="s">
        <v>149</v>
      </c>
      <c r="E322" s="245"/>
      <c r="F322" s="247" t="s">
        <v>603</v>
      </c>
      <c r="G322" s="245"/>
      <c r="H322" s="248">
        <v>35.524999999999999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149</v>
      </c>
      <c r="AU322" s="254" t="s">
        <v>86</v>
      </c>
      <c r="AV322" s="14" t="s">
        <v>86</v>
      </c>
      <c r="AW322" s="14" t="s">
        <v>4</v>
      </c>
      <c r="AX322" s="14" t="s">
        <v>84</v>
      </c>
      <c r="AY322" s="254" t="s">
        <v>140</v>
      </c>
    </row>
    <row r="323" s="12" customFormat="1" ht="22.8" customHeight="1">
      <c r="A323" s="12"/>
      <c r="B323" s="203"/>
      <c r="C323" s="204"/>
      <c r="D323" s="205" t="s">
        <v>75</v>
      </c>
      <c r="E323" s="217" t="s">
        <v>190</v>
      </c>
      <c r="F323" s="217" t="s">
        <v>604</v>
      </c>
      <c r="G323" s="204"/>
      <c r="H323" s="204"/>
      <c r="I323" s="207"/>
      <c r="J323" s="218">
        <f>BK323</f>
        <v>0</v>
      </c>
      <c r="K323" s="204"/>
      <c r="L323" s="209"/>
      <c r="M323" s="210"/>
      <c r="N323" s="211"/>
      <c r="O323" s="211"/>
      <c r="P323" s="212">
        <f>SUM(P324:P366)</f>
        <v>0</v>
      </c>
      <c r="Q323" s="211"/>
      <c r="R323" s="212">
        <f>SUM(R324:R366)</f>
        <v>7.0945663499999982</v>
      </c>
      <c r="S323" s="211"/>
      <c r="T323" s="213">
        <f>SUM(T324:T366)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4" t="s">
        <v>84</v>
      </c>
      <c r="AT323" s="215" t="s">
        <v>75</v>
      </c>
      <c r="AU323" s="215" t="s">
        <v>84</v>
      </c>
      <c r="AY323" s="214" t="s">
        <v>140</v>
      </c>
      <c r="BK323" s="216">
        <f>SUM(BK324:BK366)</f>
        <v>0</v>
      </c>
    </row>
    <row r="324" s="2" customFormat="1" ht="24.15" customHeight="1">
      <c r="A324" s="38"/>
      <c r="B324" s="39"/>
      <c r="C324" s="219" t="s">
        <v>605</v>
      </c>
      <c r="D324" s="219" t="s">
        <v>143</v>
      </c>
      <c r="E324" s="220" t="s">
        <v>606</v>
      </c>
      <c r="F324" s="221" t="s">
        <v>607</v>
      </c>
      <c r="G324" s="222" t="s">
        <v>471</v>
      </c>
      <c r="H324" s="223">
        <v>2</v>
      </c>
      <c r="I324" s="224"/>
      <c r="J324" s="225">
        <f>ROUND(I324*H324,2)</f>
        <v>0</v>
      </c>
      <c r="K324" s="226"/>
      <c r="L324" s="44"/>
      <c r="M324" s="227" t="s">
        <v>1</v>
      </c>
      <c r="N324" s="228" t="s">
        <v>41</v>
      </c>
      <c r="O324" s="91"/>
      <c r="P324" s="229">
        <f>O324*H324</f>
        <v>0</v>
      </c>
      <c r="Q324" s="229">
        <v>0.068640000000000007</v>
      </c>
      <c r="R324" s="229">
        <f>Q324*H324</f>
        <v>0.13728000000000001</v>
      </c>
      <c r="S324" s="229">
        <v>0</v>
      </c>
      <c r="T324" s="230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1" t="s">
        <v>164</v>
      </c>
      <c r="AT324" s="231" t="s">
        <v>143</v>
      </c>
      <c r="AU324" s="231" t="s">
        <v>86</v>
      </c>
      <c r="AY324" s="17" t="s">
        <v>140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7" t="s">
        <v>84</v>
      </c>
      <c r="BK324" s="232">
        <f>ROUND(I324*H324,2)</f>
        <v>0</v>
      </c>
      <c r="BL324" s="17" t="s">
        <v>164</v>
      </c>
      <c r="BM324" s="231" t="s">
        <v>608</v>
      </c>
    </row>
    <row r="325" s="14" customFormat="1">
      <c r="A325" s="14"/>
      <c r="B325" s="244"/>
      <c r="C325" s="245"/>
      <c r="D325" s="235" t="s">
        <v>149</v>
      </c>
      <c r="E325" s="246" t="s">
        <v>1</v>
      </c>
      <c r="F325" s="247" t="s">
        <v>86</v>
      </c>
      <c r="G325" s="245"/>
      <c r="H325" s="248">
        <v>2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149</v>
      </c>
      <c r="AU325" s="254" t="s">
        <v>86</v>
      </c>
      <c r="AV325" s="14" t="s">
        <v>86</v>
      </c>
      <c r="AW325" s="14" t="s">
        <v>32</v>
      </c>
      <c r="AX325" s="14" t="s">
        <v>84</v>
      </c>
      <c r="AY325" s="254" t="s">
        <v>140</v>
      </c>
    </row>
    <row r="326" s="2" customFormat="1" ht="33" customHeight="1">
      <c r="A326" s="38"/>
      <c r="B326" s="39"/>
      <c r="C326" s="219" t="s">
        <v>609</v>
      </c>
      <c r="D326" s="219" t="s">
        <v>143</v>
      </c>
      <c r="E326" s="220" t="s">
        <v>610</v>
      </c>
      <c r="F326" s="221" t="s">
        <v>611</v>
      </c>
      <c r="G326" s="222" t="s">
        <v>413</v>
      </c>
      <c r="H326" s="223">
        <v>45</v>
      </c>
      <c r="I326" s="224"/>
      <c r="J326" s="225">
        <f>ROUND(I326*H326,2)</f>
        <v>0</v>
      </c>
      <c r="K326" s="226"/>
      <c r="L326" s="44"/>
      <c r="M326" s="227" t="s">
        <v>1</v>
      </c>
      <c r="N326" s="228" t="s">
        <v>41</v>
      </c>
      <c r="O326" s="91"/>
      <c r="P326" s="229">
        <f>O326*H326</f>
        <v>0</v>
      </c>
      <c r="Q326" s="229">
        <v>1.0000000000000001E-05</v>
      </c>
      <c r="R326" s="229">
        <f>Q326*H326</f>
        <v>0.00045000000000000004</v>
      </c>
      <c r="S326" s="229">
        <v>0</v>
      </c>
      <c r="T326" s="230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1" t="s">
        <v>164</v>
      </c>
      <c r="AT326" s="231" t="s">
        <v>143</v>
      </c>
      <c r="AU326" s="231" t="s">
        <v>86</v>
      </c>
      <c r="AY326" s="17" t="s">
        <v>140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7" t="s">
        <v>84</v>
      </c>
      <c r="BK326" s="232">
        <f>ROUND(I326*H326,2)</f>
        <v>0</v>
      </c>
      <c r="BL326" s="17" t="s">
        <v>164</v>
      </c>
      <c r="BM326" s="231" t="s">
        <v>612</v>
      </c>
    </row>
    <row r="327" s="13" customFormat="1">
      <c r="A327" s="13"/>
      <c r="B327" s="233"/>
      <c r="C327" s="234"/>
      <c r="D327" s="235" t="s">
        <v>149</v>
      </c>
      <c r="E327" s="236" t="s">
        <v>1</v>
      </c>
      <c r="F327" s="237" t="s">
        <v>613</v>
      </c>
      <c r="G327" s="234"/>
      <c r="H327" s="236" t="s">
        <v>1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149</v>
      </c>
      <c r="AU327" s="243" t="s">
        <v>86</v>
      </c>
      <c r="AV327" s="13" t="s">
        <v>84</v>
      </c>
      <c r="AW327" s="13" t="s">
        <v>32</v>
      </c>
      <c r="AX327" s="13" t="s">
        <v>76</v>
      </c>
      <c r="AY327" s="243" t="s">
        <v>140</v>
      </c>
    </row>
    <row r="328" s="14" customFormat="1">
      <c r="A328" s="14"/>
      <c r="B328" s="244"/>
      <c r="C328" s="245"/>
      <c r="D328" s="235" t="s">
        <v>149</v>
      </c>
      <c r="E328" s="246" t="s">
        <v>1</v>
      </c>
      <c r="F328" s="247" t="s">
        <v>614</v>
      </c>
      <c r="G328" s="245"/>
      <c r="H328" s="248">
        <v>45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149</v>
      </c>
      <c r="AU328" s="254" t="s">
        <v>86</v>
      </c>
      <c r="AV328" s="14" t="s">
        <v>86</v>
      </c>
      <c r="AW328" s="14" t="s">
        <v>32</v>
      </c>
      <c r="AX328" s="14" t="s">
        <v>84</v>
      </c>
      <c r="AY328" s="254" t="s">
        <v>140</v>
      </c>
    </row>
    <row r="329" s="2" customFormat="1" ht="24.15" customHeight="1">
      <c r="A329" s="38"/>
      <c r="B329" s="39"/>
      <c r="C329" s="269" t="s">
        <v>615</v>
      </c>
      <c r="D329" s="269" t="s">
        <v>334</v>
      </c>
      <c r="E329" s="270" t="s">
        <v>616</v>
      </c>
      <c r="F329" s="271" t="s">
        <v>617</v>
      </c>
      <c r="G329" s="272" t="s">
        <v>413</v>
      </c>
      <c r="H329" s="273">
        <v>45.674999999999997</v>
      </c>
      <c r="I329" s="274"/>
      <c r="J329" s="275">
        <f>ROUND(I329*H329,2)</f>
        <v>0</v>
      </c>
      <c r="K329" s="276"/>
      <c r="L329" s="277"/>
      <c r="M329" s="278" t="s">
        <v>1</v>
      </c>
      <c r="N329" s="279" t="s">
        <v>41</v>
      </c>
      <c r="O329" s="91"/>
      <c r="P329" s="229">
        <f>O329*H329</f>
        <v>0</v>
      </c>
      <c r="Q329" s="229">
        <v>0.00365</v>
      </c>
      <c r="R329" s="229">
        <f>Q329*H329</f>
        <v>0.16671374999999999</v>
      </c>
      <c r="S329" s="229">
        <v>0</v>
      </c>
      <c r="T329" s="23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1" t="s">
        <v>190</v>
      </c>
      <c r="AT329" s="231" t="s">
        <v>334</v>
      </c>
      <c r="AU329" s="231" t="s">
        <v>86</v>
      </c>
      <c r="AY329" s="17" t="s">
        <v>140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7" t="s">
        <v>84</v>
      </c>
      <c r="BK329" s="232">
        <f>ROUND(I329*H329,2)</f>
        <v>0</v>
      </c>
      <c r="BL329" s="17" t="s">
        <v>164</v>
      </c>
      <c r="BM329" s="231" t="s">
        <v>618</v>
      </c>
    </row>
    <row r="330" s="14" customFormat="1">
      <c r="A330" s="14"/>
      <c r="B330" s="244"/>
      <c r="C330" s="245"/>
      <c r="D330" s="235" t="s">
        <v>149</v>
      </c>
      <c r="E330" s="246" t="s">
        <v>1</v>
      </c>
      <c r="F330" s="247" t="s">
        <v>524</v>
      </c>
      <c r="G330" s="245"/>
      <c r="H330" s="248">
        <v>45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149</v>
      </c>
      <c r="AU330" s="254" t="s">
        <v>86</v>
      </c>
      <c r="AV330" s="14" t="s">
        <v>86</v>
      </c>
      <c r="AW330" s="14" t="s">
        <v>32</v>
      </c>
      <c r="AX330" s="14" t="s">
        <v>84</v>
      </c>
      <c r="AY330" s="254" t="s">
        <v>140</v>
      </c>
    </row>
    <row r="331" s="14" customFormat="1">
      <c r="A331" s="14"/>
      <c r="B331" s="244"/>
      <c r="C331" s="245"/>
      <c r="D331" s="235" t="s">
        <v>149</v>
      </c>
      <c r="E331" s="245"/>
      <c r="F331" s="247" t="s">
        <v>619</v>
      </c>
      <c r="G331" s="245"/>
      <c r="H331" s="248">
        <v>45.674999999999997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149</v>
      </c>
      <c r="AU331" s="254" t="s">
        <v>86</v>
      </c>
      <c r="AV331" s="14" t="s">
        <v>86</v>
      </c>
      <c r="AW331" s="14" t="s">
        <v>4</v>
      </c>
      <c r="AX331" s="14" t="s">
        <v>84</v>
      </c>
      <c r="AY331" s="254" t="s">
        <v>140</v>
      </c>
    </row>
    <row r="332" s="2" customFormat="1" ht="24.15" customHeight="1">
      <c r="A332" s="38"/>
      <c r="B332" s="39"/>
      <c r="C332" s="219" t="s">
        <v>620</v>
      </c>
      <c r="D332" s="219" t="s">
        <v>143</v>
      </c>
      <c r="E332" s="220" t="s">
        <v>621</v>
      </c>
      <c r="F332" s="221" t="s">
        <v>622</v>
      </c>
      <c r="G332" s="222" t="s">
        <v>413</v>
      </c>
      <c r="H332" s="223">
        <v>6</v>
      </c>
      <c r="I332" s="224"/>
      <c r="J332" s="225">
        <f>ROUND(I332*H332,2)</f>
        <v>0</v>
      </c>
      <c r="K332" s="226"/>
      <c r="L332" s="44"/>
      <c r="M332" s="227" t="s">
        <v>1</v>
      </c>
      <c r="N332" s="228" t="s">
        <v>41</v>
      </c>
      <c r="O332" s="91"/>
      <c r="P332" s="229">
        <f>O332*H332</f>
        <v>0</v>
      </c>
      <c r="Q332" s="229">
        <v>1.0000000000000001E-05</v>
      </c>
      <c r="R332" s="229">
        <f>Q332*H332</f>
        <v>6.0000000000000008E-05</v>
      </c>
      <c r="S332" s="229">
        <v>0</v>
      </c>
      <c r="T332" s="230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1" t="s">
        <v>164</v>
      </c>
      <c r="AT332" s="231" t="s">
        <v>143</v>
      </c>
      <c r="AU332" s="231" t="s">
        <v>86</v>
      </c>
      <c r="AY332" s="17" t="s">
        <v>140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7" t="s">
        <v>84</v>
      </c>
      <c r="BK332" s="232">
        <f>ROUND(I332*H332,2)</f>
        <v>0</v>
      </c>
      <c r="BL332" s="17" t="s">
        <v>164</v>
      </c>
      <c r="BM332" s="231" t="s">
        <v>623</v>
      </c>
    </row>
    <row r="333" s="14" customFormat="1">
      <c r="A333" s="14"/>
      <c r="B333" s="244"/>
      <c r="C333" s="245"/>
      <c r="D333" s="235" t="s">
        <v>149</v>
      </c>
      <c r="E333" s="246" t="s">
        <v>1</v>
      </c>
      <c r="F333" s="247" t="s">
        <v>624</v>
      </c>
      <c r="G333" s="245"/>
      <c r="H333" s="248">
        <v>6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149</v>
      </c>
      <c r="AU333" s="254" t="s">
        <v>86</v>
      </c>
      <c r="AV333" s="14" t="s">
        <v>86</v>
      </c>
      <c r="AW333" s="14" t="s">
        <v>32</v>
      </c>
      <c r="AX333" s="14" t="s">
        <v>84</v>
      </c>
      <c r="AY333" s="254" t="s">
        <v>140</v>
      </c>
    </row>
    <row r="334" s="2" customFormat="1" ht="24.15" customHeight="1">
      <c r="A334" s="38"/>
      <c r="B334" s="39"/>
      <c r="C334" s="269" t="s">
        <v>625</v>
      </c>
      <c r="D334" s="269" t="s">
        <v>334</v>
      </c>
      <c r="E334" s="270" t="s">
        <v>626</v>
      </c>
      <c r="F334" s="271" t="s">
        <v>627</v>
      </c>
      <c r="G334" s="272" t="s">
        <v>413</v>
      </c>
      <c r="H334" s="273">
        <v>6.0899999999999999</v>
      </c>
      <c r="I334" s="274"/>
      <c r="J334" s="275">
        <f>ROUND(I334*H334,2)</f>
        <v>0</v>
      </c>
      <c r="K334" s="276"/>
      <c r="L334" s="277"/>
      <c r="M334" s="278" t="s">
        <v>1</v>
      </c>
      <c r="N334" s="279" t="s">
        <v>41</v>
      </c>
      <c r="O334" s="91"/>
      <c r="P334" s="229">
        <f>O334*H334</f>
        <v>0</v>
      </c>
      <c r="Q334" s="229">
        <v>0.0051399999999999996</v>
      </c>
      <c r="R334" s="229">
        <f>Q334*H334</f>
        <v>0.0313026</v>
      </c>
      <c r="S334" s="229">
        <v>0</v>
      </c>
      <c r="T334" s="230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1" t="s">
        <v>190</v>
      </c>
      <c r="AT334" s="231" t="s">
        <v>334</v>
      </c>
      <c r="AU334" s="231" t="s">
        <v>86</v>
      </c>
      <c r="AY334" s="17" t="s">
        <v>140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7" t="s">
        <v>84</v>
      </c>
      <c r="BK334" s="232">
        <f>ROUND(I334*H334,2)</f>
        <v>0</v>
      </c>
      <c r="BL334" s="17" t="s">
        <v>164</v>
      </c>
      <c r="BM334" s="231" t="s">
        <v>628</v>
      </c>
    </row>
    <row r="335" s="14" customFormat="1">
      <c r="A335" s="14"/>
      <c r="B335" s="244"/>
      <c r="C335" s="245"/>
      <c r="D335" s="235" t="s">
        <v>149</v>
      </c>
      <c r="E335" s="246" t="s">
        <v>1</v>
      </c>
      <c r="F335" s="247" t="s">
        <v>177</v>
      </c>
      <c r="G335" s="245"/>
      <c r="H335" s="248">
        <v>6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149</v>
      </c>
      <c r="AU335" s="254" t="s">
        <v>86</v>
      </c>
      <c r="AV335" s="14" t="s">
        <v>86</v>
      </c>
      <c r="AW335" s="14" t="s">
        <v>32</v>
      </c>
      <c r="AX335" s="14" t="s">
        <v>84</v>
      </c>
      <c r="AY335" s="254" t="s">
        <v>140</v>
      </c>
    </row>
    <row r="336" s="14" customFormat="1">
      <c r="A336" s="14"/>
      <c r="B336" s="244"/>
      <c r="C336" s="245"/>
      <c r="D336" s="235" t="s">
        <v>149</v>
      </c>
      <c r="E336" s="245"/>
      <c r="F336" s="247" t="s">
        <v>629</v>
      </c>
      <c r="G336" s="245"/>
      <c r="H336" s="248">
        <v>6.0899999999999999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149</v>
      </c>
      <c r="AU336" s="254" t="s">
        <v>86</v>
      </c>
      <c r="AV336" s="14" t="s">
        <v>86</v>
      </c>
      <c r="AW336" s="14" t="s">
        <v>4</v>
      </c>
      <c r="AX336" s="14" t="s">
        <v>84</v>
      </c>
      <c r="AY336" s="254" t="s">
        <v>140</v>
      </c>
    </row>
    <row r="337" s="2" customFormat="1" ht="37.8" customHeight="1">
      <c r="A337" s="38"/>
      <c r="B337" s="39"/>
      <c r="C337" s="219" t="s">
        <v>630</v>
      </c>
      <c r="D337" s="219" t="s">
        <v>143</v>
      </c>
      <c r="E337" s="220" t="s">
        <v>631</v>
      </c>
      <c r="F337" s="221" t="s">
        <v>632</v>
      </c>
      <c r="G337" s="222" t="s">
        <v>471</v>
      </c>
      <c r="H337" s="223">
        <v>2</v>
      </c>
      <c r="I337" s="224"/>
      <c r="J337" s="225">
        <f>ROUND(I337*H337,2)</f>
        <v>0</v>
      </c>
      <c r="K337" s="226"/>
      <c r="L337" s="44"/>
      <c r="M337" s="227" t="s">
        <v>1</v>
      </c>
      <c r="N337" s="228" t="s">
        <v>41</v>
      </c>
      <c r="O337" s="91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1" t="s">
        <v>164</v>
      </c>
      <c r="AT337" s="231" t="s">
        <v>143</v>
      </c>
      <c r="AU337" s="231" t="s">
        <v>86</v>
      </c>
      <c r="AY337" s="17" t="s">
        <v>140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7" t="s">
        <v>84</v>
      </c>
      <c r="BK337" s="232">
        <f>ROUND(I337*H337,2)</f>
        <v>0</v>
      </c>
      <c r="BL337" s="17" t="s">
        <v>164</v>
      </c>
      <c r="BM337" s="231" t="s">
        <v>633</v>
      </c>
    </row>
    <row r="338" s="14" customFormat="1">
      <c r="A338" s="14"/>
      <c r="B338" s="244"/>
      <c r="C338" s="245"/>
      <c r="D338" s="235" t="s">
        <v>149</v>
      </c>
      <c r="E338" s="246" t="s">
        <v>1</v>
      </c>
      <c r="F338" s="247" t="s">
        <v>86</v>
      </c>
      <c r="G338" s="245"/>
      <c r="H338" s="248">
        <v>2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149</v>
      </c>
      <c r="AU338" s="254" t="s">
        <v>86</v>
      </c>
      <c r="AV338" s="14" t="s">
        <v>86</v>
      </c>
      <c r="AW338" s="14" t="s">
        <v>32</v>
      </c>
      <c r="AX338" s="14" t="s">
        <v>84</v>
      </c>
      <c r="AY338" s="254" t="s">
        <v>140</v>
      </c>
    </row>
    <row r="339" s="2" customFormat="1" ht="21.75" customHeight="1">
      <c r="A339" s="38"/>
      <c r="B339" s="39"/>
      <c r="C339" s="269" t="s">
        <v>634</v>
      </c>
      <c r="D339" s="269" t="s">
        <v>334</v>
      </c>
      <c r="E339" s="270" t="s">
        <v>635</v>
      </c>
      <c r="F339" s="271" t="s">
        <v>636</v>
      </c>
      <c r="G339" s="272" t="s">
        <v>471</v>
      </c>
      <c r="H339" s="273">
        <v>2</v>
      </c>
      <c r="I339" s="274"/>
      <c r="J339" s="275">
        <f>ROUND(I339*H339,2)</f>
        <v>0</v>
      </c>
      <c r="K339" s="276"/>
      <c r="L339" s="277"/>
      <c r="M339" s="278" t="s">
        <v>1</v>
      </c>
      <c r="N339" s="279" t="s">
        <v>41</v>
      </c>
      <c r="O339" s="91"/>
      <c r="P339" s="229">
        <f>O339*H339</f>
        <v>0</v>
      </c>
      <c r="Q339" s="229">
        <v>0.0018</v>
      </c>
      <c r="R339" s="229">
        <f>Q339*H339</f>
        <v>0.0035999999999999999</v>
      </c>
      <c r="S339" s="229">
        <v>0</v>
      </c>
      <c r="T339" s="230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1" t="s">
        <v>190</v>
      </c>
      <c r="AT339" s="231" t="s">
        <v>334</v>
      </c>
      <c r="AU339" s="231" t="s">
        <v>86</v>
      </c>
      <c r="AY339" s="17" t="s">
        <v>140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7" t="s">
        <v>84</v>
      </c>
      <c r="BK339" s="232">
        <f>ROUND(I339*H339,2)</f>
        <v>0</v>
      </c>
      <c r="BL339" s="17" t="s">
        <v>164</v>
      </c>
      <c r="BM339" s="231" t="s">
        <v>637</v>
      </c>
    </row>
    <row r="340" s="14" customFormat="1">
      <c r="A340" s="14"/>
      <c r="B340" s="244"/>
      <c r="C340" s="245"/>
      <c r="D340" s="235" t="s">
        <v>149</v>
      </c>
      <c r="E340" s="246" t="s">
        <v>1</v>
      </c>
      <c r="F340" s="247" t="s">
        <v>86</v>
      </c>
      <c r="G340" s="245"/>
      <c r="H340" s="248">
        <v>2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4" t="s">
        <v>149</v>
      </c>
      <c r="AU340" s="254" t="s">
        <v>86</v>
      </c>
      <c r="AV340" s="14" t="s">
        <v>86</v>
      </c>
      <c r="AW340" s="14" t="s">
        <v>32</v>
      </c>
      <c r="AX340" s="14" t="s">
        <v>84</v>
      </c>
      <c r="AY340" s="254" t="s">
        <v>140</v>
      </c>
    </row>
    <row r="341" s="2" customFormat="1" ht="37.8" customHeight="1">
      <c r="A341" s="38"/>
      <c r="B341" s="39"/>
      <c r="C341" s="219" t="s">
        <v>638</v>
      </c>
      <c r="D341" s="219" t="s">
        <v>143</v>
      </c>
      <c r="E341" s="220" t="s">
        <v>639</v>
      </c>
      <c r="F341" s="221" t="s">
        <v>640</v>
      </c>
      <c r="G341" s="222" t="s">
        <v>471</v>
      </c>
      <c r="H341" s="223">
        <v>1</v>
      </c>
      <c r="I341" s="224"/>
      <c r="J341" s="225">
        <f>ROUND(I341*H341,2)</f>
        <v>0</v>
      </c>
      <c r="K341" s="226"/>
      <c r="L341" s="44"/>
      <c r="M341" s="227" t="s">
        <v>1</v>
      </c>
      <c r="N341" s="228" t="s">
        <v>41</v>
      </c>
      <c r="O341" s="91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1" t="s">
        <v>164</v>
      </c>
      <c r="AT341" s="231" t="s">
        <v>143</v>
      </c>
      <c r="AU341" s="231" t="s">
        <v>86</v>
      </c>
      <c r="AY341" s="17" t="s">
        <v>140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7" t="s">
        <v>84</v>
      </c>
      <c r="BK341" s="232">
        <f>ROUND(I341*H341,2)</f>
        <v>0</v>
      </c>
      <c r="BL341" s="17" t="s">
        <v>164</v>
      </c>
      <c r="BM341" s="231" t="s">
        <v>641</v>
      </c>
    </row>
    <row r="342" s="14" customFormat="1">
      <c r="A342" s="14"/>
      <c r="B342" s="244"/>
      <c r="C342" s="245"/>
      <c r="D342" s="235" t="s">
        <v>149</v>
      </c>
      <c r="E342" s="246" t="s">
        <v>1</v>
      </c>
      <c r="F342" s="247" t="s">
        <v>84</v>
      </c>
      <c r="G342" s="245"/>
      <c r="H342" s="248">
        <v>1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149</v>
      </c>
      <c r="AU342" s="254" t="s">
        <v>86</v>
      </c>
      <c r="AV342" s="14" t="s">
        <v>86</v>
      </c>
      <c r="AW342" s="14" t="s">
        <v>32</v>
      </c>
      <c r="AX342" s="14" t="s">
        <v>84</v>
      </c>
      <c r="AY342" s="254" t="s">
        <v>140</v>
      </c>
    </row>
    <row r="343" s="2" customFormat="1" ht="21.75" customHeight="1">
      <c r="A343" s="38"/>
      <c r="B343" s="39"/>
      <c r="C343" s="269" t="s">
        <v>642</v>
      </c>
      <c r="D343" s="269" t="s">
        <v>334</v>
      </c>
      <c r="E343" s="270" t="s">
        <v>643</v>
      </c>
      <c r="F343" s="271" t="s">
        <v>644</v>
      </c>
      <c r="G343" s="272" t="s">
        <v>471</v>
      </c>
      <c r="H343" s="273">
        <v>1</v>
      </c>
      <c r="I343" s="274"/>
      <c r="J343" s="275">
        <f>ROUND(I343*H343,2)</f>
        <v>0</v>
      </c>
      <c r="K343" s="276"/>
      <c r="L343" s="277"/>
      <c r="M343" s="278" t="s">
        <v>1</v>
      </c>
      <c r="N343" s="279" t="s">
        <v>41</v>
      </c>
      <c r="O343" s="91"/>
      <c r="P343" s="229">
        <f>O343*H343</f>
        <v>0</v>
      </c>
      <c r="Q343" s="229">
        <v>0.0020999999999999999</v>
      </c>
      <c r="R343" s="229">
        <f>Q343*H343</f>
        <v>0.0020999999999999999</v>
      </c>
      <c r="S343" s="229">
        <v>0</v>
      </c>
      <c r="T343" s="230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1" t="s">
        <v>190</v>
      </c>
      <c r="AT343" s="231" t="s">
        <v>334</v>
      </c>
      <c r="AU343" s="231" t="s">
        <v>86</v>
      </c>
      <c r="AY343" s="17" t="s">
        <v>140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7" t="s">
        <v>84</v>
      </c>
      <c r="BK343" s="232">
        <f>ROUND(I343*H343,2)</f>
        <v>0</v>
      </c>
      <c r="BL343" s="17" t="s">
        <v>164</v>
      </c>
      <c r="BM343" s="231" t="s">
        <v>645</v>
      </c>
    </row>
    <row r="344" s="14" customFormat="1">
      <c r="A344" s="14"/>
      <c r="B344" s="244"/>
      <c r="C344" s="245"/>
      <c r="D344" s="235" t="s">
        <v>149</v>
      </c>
      <c r="E344" s="246" t="s">
        <v>1</v>
      </c>
      <c r="F344" s="247" t="s">
        <v>84</v>
      </c>
      <c r="G344" s="245"/>
      <c r="H344" s="248">
        <v>1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4" t="s">
        <v>149</v>
      </c>
      <c r="AU344" s="254" t="s">
        <v>86</v>
      </c>
      <c r="AV344" s="14" t="s">
        <v>86</v>
      </c>
      <c r="AW344" s="14" t="s">
        <v>32</v>
      </c>
      <c r="AX344" s="14" t="s">
        <v>84</v>
      </c>
      <c r="AY344" s="254" t="s">
        <v>140</v>
      </c>
    </row>
    <row r="345" s="2" customFormat="1" ht="24.15" customHeight="1">
      <c r="A345" s="38"/>
      <c r="B345" s="39"/>
      <c r="C345" s="219" t="s">
        <v>383</v>
      </c>
      <c r="D345" s="219" t="s">
        <v>143</v>
      </c>
      <c r="E345" s="220" t="s">
        <v>646</v>
      </c>
      <c r="F345" s="221" t="s">
        <v>647</v>
      </c>
      <c r="G345" s="222" t="s">
        <v>471</v>
      </c>
      <c r="H345" s="223">
        <v>7</v>
      </c>
      <c r="I345" s="224"/>
      <c r="J345" s="225">
        <f>ROUND(I345*H345,2)</f>
        <v>0</v>
      </c>
      <c r="K345" s="226"/>
      <c r="L345" s="44"/>
      <c r="M345" s="227" t="s">
        <v>1</v>
      </c>
      <c r="N345" s="228" t="s">
        <v>41</v>
      </c>
      <c r="O345" s="91"/>
      <c r="P345" s="229">
        <f>O345*H345</f>
        <v>0</v>
      </c>
      <c r="Q345" s="229">
        <v>0.12526000000000001</v>
      </c>
      <c r="R345" s="229">
        <f>Q345*H345</f>
        <v>0.87682000000000004</v>
      </c>
      <c r="S345" s="229">
        <v>0</v>
      </c>
      <c r="T345" s="23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1" t="s">
        <v>164</v>
      </c>
      <c r="AT345" s="231" t="s">
        <v>143</v>
      </c>
      <c r="AU345" s="231" t="s">
        <v>86</v>
      </c>
      <c r="AY345" s="17" t="s">
        <v>140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7" t="s">
        <v>84</v>
      </c>
      <c r="BK345" s="232">
        <f>ROUND(I345*H345,2)</f>
        <v>0</v>
      </c>
      <c r="BL345" s="17" t="s">
        <v>164</v>
      </c>
      <c r="BM345" s="231" t="s">
        <v>648</v>
      </c>
    </row>
    <row r="346" s="14" customFormat="1">
      <c r="A346" s="14"/>
      <c r="B346" s="244"/>
      <c r="C346" s="245"/>
      <c r="D346" s="235" t="s">
        <v>149</v>
      </c>
      <c r="E346" s="246" t="s">
        <v>1</v>
      </c>
      <c r="F346" s="247" t="s">
        <v>183</v>
      </c>
      <c r="G346" s="245"/>
      <c r="H346" s="248">
        <v>7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149</v>
      </c>
      <c r="AU346" s="254" t="s">
        <v>86</v>
      </c>
      <c r="AV346" s="14" t="s">
        <v>86</v>
      </c>
      <c r="AW346" s="14" t="s">
        <v>32</v>
      </c>
      <c r="AX346" s="14" t="s">
        <v>84</v>
      </c>
      <c r="AY346" s="254" t="s">
        <v>140</v>
      </c>
    </row>
    <row r="347" s="2" customFormat="1" ht="21.75" customHeight="1">
      <c r="A347" s="38"/>
      <c r="B347" s="39"/>
      <c r="C347" s="269" t="s">
        <v>649</v>
      </c>
      <c r="D347" s="269" t="s">
        <v>334</v>
      </c>
      <c r="E347" s="270" t="s">
        <v>650</v>
      </c>
      <c r="F347" s="271" t="s">
        <v>651</v>
      </c>
      <c r="G347" s="272" t="s">
        <v>471</v>
      </c>
      <c r="H347" s="273">
        <v>7</v>
      </c>
      <c r="I347" s="274"/>
      <c r="J347" s="275">
        <f>ROUND(I347*H347,2)</f>
        <v>0</v>
      </c>
      <c r="K347" s="276"/>
      <c r="L347" s="277"/>
      <c r="M347" s="278" t="s">
        <v>1</v>
      </c>
      <c r="N347" s="279" t="s">
        <v>41</v>
      </c>
      <c r="O347" s="91"/>
      <c r="P347" s="229">
        <f>O347*H347</f>
        <v>0</v>
      </c>
      <c r="Q347" s="229">
        <v>0.17499999999999999</v>
      </c>
      <c r="R347" s="229">
        <f>Q347*H347</f>
        <v>1.2249999999999999</v>
      </c>
      <c r="S347" s="229">
        <v>0</v>
      </c>
      <c r="T347" s="230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1" t="s">
        <v>190</v>
      </c>
      <c r="AT347" s="231" t="s">
        <v>334</v>
      </c>
      <c r="AU347" s="231" t="s">
        <v>86</v>
      </c>
      <c r="AY347" s="17" t="s">
        <v>140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7" t="s">
        <v>84</v>
      </c>
      <c r="BK347" s="232">
        <f>ROUND(I347*H347,2)</f>
        <v>0</v>
      </c>
      <c r="BL347" s="17" t="s">
        <v>164</v>
      </c>
      <c r="BM347" s="231" t="s">
        <v>652</v>
      </c>
    </row>
    <row r="348" s="14" customFormat="1">
      <c r="A348" s="14"/>
      <c r="B348" s="244"/>
      <c r="C348" s="245"/>
      <c r="D348" s="235" t="s">
        <v>149</v>
      </c>
      <c r="E348" s="246" t="s">
        <v>1</v>
      </c>
      <c r="F348" s="247" t="s">
        <v>183</v>
      </c>
      <c r="G348" s="245"/>
      <c r="H348" s="248">
        <v>7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149</v>
      </c>
      <c r="AU348" s="254" t="s">
        <v>86</v>
      </c>
      <c r="AV348" s="14" t="s">
        <v>86</v>
      </c>
      <c r="AW348" s="14" t="s">
        <v>32</v>
      </c>
      <c r="AX348" s="14" t="s">
        <v>84</v>
      </c>
      <c r="AY348" s="254" t="s">
        <v>140</v>
      </c>
    </row>
    <row r="349" s="2" customFormat="1" ht="24.15" customHeight="1">
      <c r="A349" s="38"/>
      <c r="B349" s="39"/>
      <c r="C349" s="219" t="s">
        <v>653</v>
      </c>
      <c r="D349" s="219" t="s">
        <v>143</v>
      </c>
      <c r="E349" s="220" t="s">
        <v>654</v>
      </c>
      <c r="F349" s="221" t="s">
        <v>655</v>
      </c>
      <c r="G349" s="222" t="s">
        <v>471</v>
      </c>
      <c r="H349" s="223">
        <v>7</v>
      </c>
      <c r="I349" s="224"/>
      <c r="J349" s="225">
        <f>ROUND(I349*H349,2)</f>
        <v>0</v>
      </c>
      <c r="K349" s="226"/>
      <c r="L349" s="44"/>
      <c r="M349" s="227" t="s">
        <v>1</v>
      </c>
      <c r="N349" s="228" t="s">
        <v>41</v>
      </c>
      <c r="O349" s="91"/>
      <c r="P349" s="229">
        <f>O349*H349</f>
        <v>0</v>
      </c>
      <c r="Q349" s="229">
        <v>0.030759999999999999</v>
      </c>
      <c r="R349" s="229">
        <f>Q349*H349</f>
        <v>0.21531999999999998</v>
      </c>
      <c r="S349" s="229">
        <v>0</v>
      </c>
      <c r="T349" s="230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1" t="s">
        <v>164</v>
      </c>
      <c r="AT349" s="231" t="s">
        <v>143</v>
      </c>
      <c r="AU349" s="231" t="s">
        <v>86</v>
      </c>
      <c r="AY349" s="17" t="s">
        <v>140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7" t="s">
        <v>84</v>
      </c>
      <c r="BK349" s="232">
        <f>ROUND(I349*H349,2)</f>
        <v>0</v>
      </c>
      <c r="BL349" s="17" t="s">
        <v>164</v>
      </c>
      <c r="BM349" s="231" t="s">
        <v>656</v>
      </c>
    </row>
    <row r="350" s="14" customFormat="1">
      <c r="A350" s="14"/>
      <c r="B350" s="244"/>
      <c r="C350" s="245"/>
      <c r="D350" s="235" t="s">
        <v>149</v>
      </c>
      <c r="E350" s="246" t="s">
        <v>1</v>
      </c>
      <c r="F350" s="247" t="s">
        <v>183</v>
      </c>
      <c r="G350" s="245"/>
      <c r="H350" s="248">
        <v>7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149</v>
      </c>
      <c r="AU350" s="254" t="s">
        <v>86</v>
      </c>
      <c r="AV350" s="14" t="s">
        <v>86</v>
      </c>
      <c r="AW350" s="14" t="s">
        <v>32</v>
      </c>
      <c r="AX350" s="14" t="s">
        <v>84</v>
      </c>
      <c r="AY350" s="254" t="s">
        <v>140</v>
      </c>
    </row>
    <row r="351" s="2" customFormat="1" ht="24.15" customHeight="1">
      <c r="A351" s="38"/>
      <c r="B351" s="39"/>
      <c r="C351" s="269" t="s">
        <v>657</v>
      </c>
      <c r="D351" s="269" t="s">
        <v>334</v>
      </c>
      <c r="E351" s="270" t="s">
        <v>658</v>
      </c>
      <c r="F351" s="271" t="s">
        <v>659</v>
      </c>
      <c r="G351" s="272" t="s">
        <v>471</v>
      </c>
      <c r="H351" s="273">
        <v>7</v>
      </c>
      <c r="I351" s="274"/>
      <c r="J351" s="275">
        <f>ROUND(I351*H351,2)</f>
        <v>0</v>
      </c>
      <c r="K351" s="276"/>
      <c r="L351" s="277"/>
      <c r="M351" s="278" t="s">
        <v>1</v>
      </c>
      <c r="N351" s="279" t="s">
        <v>41</v>
      </c>
      <c r="O351" s="91"/>
      <c r="P351" s="229">
        <f>O351*H351</f>
        <v>0</v>
      </c>
      <c r="Q351" s="229">
        <v>0.155</v>
      </c>
      <c r="R351" s="229">
        <f>Q351*H351</f>
        <v>1.085</v>
      </c>
      <c r="S351" s="229">
        <v>0</v>
      </c>
      <c r="T351" s="230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1" t="s">
        <v>190</v>
      </c>
      <c r="AT351" s="231" t="s">
        <v>334</v>
      </c>
      <c r="AU351" s="231" t="s">
        <v>86</v>
      </c>
      <c r="AY351" s="17" t="s">
        <v>140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7" t="s">
        <v>84</v>
      </c>
      <c r="BK351" s="232">
        <f>ROUND(I351*H351,2)</f>
        <v>0</v>
      </c>
      <c r="BL351" s="17" t="s">
        <v>164</v>
      </c>
      <c r="BM351" s="231" t="s">
        <v>660</v>
      </c>
    </row>
    <row r="352" s="14" customFormat="1">
      <c r="A352" s="14"/>
      <c r="B352" s="244"/>
      <c r="C352" s="245"/>
      <c r="D352" s="235" t="s">
        <v>149</v>
      </c>
      <c r="E352" s="246" t="s">
        <v>1</v>
      </c>
      <c r="F352" s="247" t="s">
        <v>183</v>
      </c>
      <c r="G352" s="245"/>
      <c r="H352" s="248">
        <v>7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149</v>
      </c>
      <c r="AU352" s="254" t="s">
        <v>86</v>
      </c>
      <c r="AV352" s="14" t="s">
        <v>86</v>
      </c>
      <c r="AW352" s="14" t="s">
        <v>32</v>
      </c>
      <c r="AX352" s="14" t="s">
        <v>84</v>
      </c>
      <c r="AY352" s="254" t="s">
        <v>140</v>
      </c>
    </row>
    <row r="353" s="2" customFormat="1" ht="24.15" customHeight="1">
      <c r="A353" s="38"/>
      <c r="B353" s="39"/>
      <c r="C353" s="219" t="s">
        <v>661</v>
      </c>
      <c r="D353" s="219" t="s">
        <v>143</v>
      </c>
      <c r="E353" s="220" t="s">
        <v>662</v>
      </c>
      <c r="F353" s="221" t="s">
        <v>663</v>
      </c>
      <c r="G353" s="222" t="s">
        <v>471</v>
      </c>
      <c r="H353" s="223">
        <v>7</v>
      </c>
      <c r="I353" s="224"/>
      <c r="J353" s="225">
        <f>ROUND(I353*H353,2)</f>
        <v>0</v>
      </c>
      <c r="K353" s="226"/>
      <c r="L353" s="44"/>
      <c r="M353" s="227" t="s">
        <v>1</v>
      </c>
      <c r="N353" s="228" t="s">
        <v>41</v>
      </c>
      <c r="O353" s="91"/>
      <c r="P353" s="229">
        <f>O353*H353</f>
        <v>0</v>
      </c>
      <c r="Q353" s="229">
        <v>0.030759999999999999</v>
      </c>
      <c r="R353" s="229">
        <f>Q353*H353</f>
        <v>0.21531999999999998</v>
      </c>
      <c r="S353" s="229">
        <v>0</v>
      </c>
      <c r="T353" s="230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1" t="s">
        <v>164</v>
      </c>
      <c r="AT353" s="231" t="s">
        <v>143</v>
      </c>
      <c r="AU353" s="231" t="s">
        <v>86</v>
      </c>
      <c r="AY353" s="17" t="s">
        <v>140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17" t="s">
        <v>84</v>
      </c>
      <c r="BK353" s="232">
        <f>ROUND(I353*H353,2)</f>
        <v>0</v>
      </c>
      <c r="BL353" s="17" t="s">
        <v>164</v>
      </c>
      <c r="BM353" s="231" t="s">
        <v>664</v>
      </c>
    </row>
    <row r="354" s="14" customFormat="1">
      <c r="A354" s="14"/>
      <c r="B354" s="244"/>
      <c r="C354" s="245"/>
      <c r="D354" s="235" t="s">
        <v>149</v>
      </c>
      <c r="E354" s="246" t="s">
        <v>1</v>
      </c>
      <c r="F354" s="247" t="s">
        <v>183</v>
      </c>
      <c r="G354" s="245"/>
      <c r="H354" s="248">
        <v>7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4" t="s">
        <v>149</v>
      </c>
      <c r="AU354" s="254" t="s">
        <v>86</v>
      </c>
      <c r="AV354" s="14" t="s">
        <v>86</v>
      </c>
      <c r="AW354" s="14" t="s">
        <v>32</v>
      </c>
      <c r="AX354" s="14" t="s">
        <v>84</v>
      </c>
      <c r="AY354" s="254" t="s">
        <v>140</v>
      </c>
    </row>
    <row r="355" s="2" customFormat="1" ht="33" customHeight="1">
      <c r="A355" s="38"/>
      <c r="B355" s="39"/>
      <c r="C355" s="269" t="s">
        <v>665</v>
      </c>
      <c r="D355" s="269" t="s">
        <v>334</v>
      </c>
      <c r="E355" s="270" t="s">
        <v>666</v>
      </c>
      <c r="F355" s="271" t="s">
        <v>667</v>
      </c>
      <c r="G355" s="272" t="s">
        <v>471</v>
      </c>
      <c r="H355" s="273">
        <v>6</v>
      </c>
      <c r="I355" s="274"/>
      <c r="J355" s="275">
        <f>ROUND(I355*H355,2)</f>
        <v>0</v>
      </c>
      <c r="K355" s="276"/>
      <c r="L355" s="277"/>
      <c r="M355" s="278" t="s">
        <v>1</v>
      </c>
      <c r="N355" s="279" t="s">
        <v>41</v>
      </c>
      <c r="O355" s="91"/>
      <c r="P355" s="229">
        <f>O355*H355</f>
        <v>0</v>
      </c>
      <c r="Q355" s="229">
        <v>0.17000000000000001</v>
      </c>
      <c r="R355" s="229">
        <f>Q355*H355</f>
        <v>1.02</v>
      </c>
      <c r="S355" s="229">
        <v>0</v>
      </c>
      <c r="T355" s="230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1" t="s">
        <v>190</v>
      </c>
      <c r="AT355" s="231" t="s">
        <v>334</v>
      </c>
      <c r="AU355" s="231" t="s">
        <v>86</v>
      </c>
      <c r="AY355" s="17" t="s">
        <v>140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7" t="s">
        <v>84</v>
      </c>
      <c r="BK355" s="232">
        <f>ROUND(I355*H355,2)</f>
        <v>0</v>
      </c>
      <c r="BL355" s="17" t="s">
        <v>164</v>
      </c>
      <c r="BM355" s="231" t="s">
        <v>668</v>
      </c>
    </row>
    <row r="356" s="14" customFormat="1">
      <c r="A356" s="14"/>
      <c r="B356" s="244"/>
      <c r="C356" s="245"/>
      <c r="D356" s="235" t="s">
        <v>149</v>
      </c>
      <c r="E356" s="246" t="s">
        <v>1</v>
      </c>
      <c r="F356" s="247" t="s">
        <v>177</v>
      </c>
      <c r="G356" s="245"/>
      <c r="H356" s="248">
        <v>6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149</v>
      </c>
      <c r="AU356" s="254" t="s">
        <v>86</v>
      </c>
      <c r="AV356" s="14" t="s">
        <v>86</v>
      </c>
      <c r="AW356" s="14" t="s">
        <v>32</v>
      </c>
      <c r="AX356" s="14" t="s">
        <v>84</v>
      </c>
      <c r="AY356" s="254" t="s">
        <v>140</v>
      </c>
    </row>
    <row r="357" s="2" customFormat="1" ht="37.8" customHeight="1">
      <c r="A357" s="38"/>
      <c r="B357" s="39"/>
      <c r="C357" s="269" t="s">
        <v>669</v>
      </c>
      <c r="D357" s="269" t="s">
        <v>334</v>
      </c>
      <c r="E357" s="270" t="s">
        <v>670</v>
      </c>
      <c r="F357" s="271" t="s">
        <v>671</v>
      </c>
      <c r="G357" s="272" t="s">
        <v>471</v>
      </c>
      <c r="H357" s="273">
        <v>1</v>
      </c>
      <c r="I357" s="274"/>
      <c r="J357" s="275">
        <f>ROUND(I357*H357,2)</f>
        <v>0</v>
      </c>
      <c r="K357" s="276"/>
      <c r="L357" s="277"/>
      <c r="M357" s="278" t="s">
        <v>1</v>
      </c>
      <c r="N357" s="279" t="s">
        <v>41</v>
      </c>
      <c r="O357" s="91"/>
      <c r="P357" s="229">
        <f>O357*H357</f>
        <v>0</v>
      </c>
      <c r="Q357" s="229">
        <v>0.17000000000000001</v>
      </c>
      <c r="R357" s="229">
        <f>Q357*H357</f>
        <v>0.17000000000000001</v>
      </c>
      <c r="S357" s="229">
        <v>0</v>
      </c>
      <c r="T357" s="230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1" t="s">
        <v>190</v>
      </c>
      <c r="AT357" s="231" t="s">
        <v>334</v>
      </c>
      <c r="AU357" s="231" t="s">
        <v>86</v>
      </c>
      <c r="AY357" s="17" t="s">
        <v>140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7" t="s">
        <v>84</v>
      </c>
      <c r="BK357" s="232">
        <f>ROUND(I357*H357,2)</f>
        <v>0</v>
      </c>
      <c r="BL357" s="17" t="s">
        <v>164</v>
      </c>
      <c r="BM357" s="231" t="s">
        <v>672</v>
      </c>
    </row>
    <row r="358" s="14" customFormat="1">
      <c r="A358" s="14"/>
      <c r="B358" s="244"/>
      <c r="C358" s="245"/>
      <c r="D358" s="235" t="s">
        <v>149</v>
      </c>
      <c r="E358" s="246" t="s">
        <v>1</v>
      </c>
      <c r="F358" s="247" t="s">
        <v>84</v>
      </c>
      <c r="G358" s="245"/>
      <c r="H358" s="248">
        <v>1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149</v>
      </c>
      <c r="AU358" s="254" t="s">
        <v>86</v>
      </c>
      <c r="AV358" s="14" t="s">
        <v>86</v>
      </c>
      <c r="AW358" s="14" t="s">
        <v>32</v>
      </c>
      <c r="AX358" s="14" t="s">
        <v>84</v>
      </c>
      <c r="AY358" s="254" t="s">
        <v>140</v>
      </c>
    </row>
    <row r="359" s="2" customFormat="1" ht="24.15" customHeight="1">
      <c r="A359" s="38"/>
      <c r="B359" s="39"/>
      <c r="C359" s="219" t="s">
        <v>673</v>
      </c>
      <c r="D359" s="219" t="s">
        <v>143</v>
      </c>
      <c r="E359" s="220" t="s">
        <v>674</v>
      </c>
      <c r="F359" s="221" t="s">
        <v>675</v>
      </c>
      <c r="G359" s="222" t="s">
        <v>471</v>
      </c>
      <c r="H359" s="223">
        <v>7</v>
      </c>
      <c r="I359" s="224"/>
      <c r="J359" s="225">
        <f>ROUND(I359*H359,2)</f>
        <v>0</v>
      </c>
      <c r="K359" s="226"/>
      <c r="L359" s="44"/>
      <c r="M359" s="227" t="s">
        <v>1</v>
      </c>
      <c r="N359" s="228" t="s">
        <v>41</v>
      </c>
      <c r="O359" s="91"/>
      <c r="P359" s="229">
        <f>O359*H359</f>
        <v>0</v>
      </c>
      <c r="Q359" s="229">
        <v>0.21734000000000001</v>
      </c>
      <c r="R359" s="229">
        <f>Q359*H359</f>
        <v>1.52138</v>
      </c>
      <c r="S359" s="229">
        <v>0</v>
      </c>
      <c r="T359" s="230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1" t="s">
        <v>164</v>
      </c>
      <c r="AT359" s="231" t="s">
        <v>143</v>
      </c>
      <c r="AU359" s="231" t="s">
        <v>86</v>
      </c>
      <c r="AY359" s="17" t="s">
        <v>140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17" t="s">
        <v>84</v>
      </c>
      <c r="BK359" s="232">
        <f>ROUND(I359*H359,2)</f>
        <v>0</v>
      </c>
      <c r="BL359" s="17" t="s">
        <v>164</v>
      </c>
      <c r="BM359" s="231" t="s">
        <v>676</v>
      </c>
    </row>
    <row r="360" s="14" customFormat="1">
      <c r="A360" s="14"/>
      <c r="B360" s="244"/>
      <c r="C360" s="245"/>
      <c r="D360" s="235" t="s">
        <v>149</v>
      </c>
      <c r="E360" s="246" t="s">
        <v>1</v>
      </c>
      <c r="F360" s="247" t="s">
        <v>183</v>
      </c>
      <c r="G360" s="245"/>
      <c r="H360" s="248">
        <v>7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149</v>
      </c>
      <c r="AU360" s="254" t="s">
        <v>86</v>
      </c>
      <c r="AV360" s="14" t="s">
        <v>86</v>
      </c>
      <c r="AW360" s="14" t="s">
        <v>32</v>
      </c>
      <c r="AX360" s="14" t="s">
        <v>84</v>
      </c>
      <c r="AY360" s="254" t="s">
        <v>140</v>
      </c>
    </row>
    <row r="361" s="2" customFormat="1" ht="16.5" customHeight="1">
      <c r="A361" s="38"/>
      <c r="B361" s="39"/>
      <c r="C361" s="269" t="s">
        <v>677</v>
      </c>
      <c r="D361" s="269" t="s">
        <v>334</v>
      </c>
      <c r="E361" s="270" t="s">
        <v>678</v>
      </c>
      <c r="F361" s="271" t="s">
        <v>679</v>
      </c>
      <c r="G361" s="272" t="s">
        <v>471</v>
      </c>
      <c r="H361" s="273">
        <v>7</v>
      </c>
      <c r="I361" s="274"/>
      <c r="J361" s="275">
        <f>ROUND(I361*H361,2)</f>
        <v>0</v>
      </c>
      <c r="K361" s="276"/>
      <c r="L361" s="277"/>
      <c r="M361" s="278" t="s">
        <v>1</v>
      </c>
      <c r="N361" s="279" t="s">
        <v>41</v>
      </c>
      <c r="O361" s="91"/>
      <c r="P361" s="229">
        <f>O361*H361</f>
        <v>0</v>
      </c>
      <c r="Q361" s="229">
        <v>0.052400000000000002</v>
      </c>
      <c r="R361" s="229">
        <f>Q361*H361</f>
        <v>0.36680000000000001</v>
      </c>
      <c r="S361" s="229">
        <v>0</v>
      </c>
      <c r="T361" s="230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1" t="s">
        <v>190</v>
      </c>
      <c r="AT361" s="231" t="s">
        <v>334</v>
      </c>
      <c r="AU361" s="231" t="s">
        <v>86</v>
      </c>
      <c r="AY361" s="17" t="s">
        <v>140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7" t="s">
        <v>84</v>
      </c>
      <c r="BK361" s="232">
        <f>ROUND(I361*H361,2)</f>
        <v>0</v>
      </c>
      <c r="BL361" s="17" t="s">
        <v>164</v>
      </c>
      <c r="BM361" s="231" t="s">
        <v>680</v>
      </c>
    </row>
    <row r="362" s="14" customFormat="1">
      <c r="A362" s="14"/>
      <c r="B362" s="244"/>
      <c r="C362" s="245"/>
      <c r="D362" s="235" t="s">
        <v>149</v>
      </c>
      <c r="E362" s="246" t="s">
        <v>1</v>
      </c>
      <c r="F362" s="247" t="s">
        <v>183</v>
      </c>
      <c r="G362" s="245"/>
      <c r="H362" s="248">
        <v>7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149</v>
      </c>
      <c r="AU362" s="254" t="s">
        <v>86</v>
      </c>
      <c r="AV362" s="14" t="s">
        <v>86</v>
      </c>
      <c r="AW362" s="14" t="s">
        <v>32</v>
      </c>
      <c r="AX362" s="14" t="s">
        <v>84</v>
      </c>
      <c r="AY362" s="254" t="s">
        <v>140</v>
      </c>
    </row>
    <row r="363" s="2" customFormat="1" ht="16.5" customHeight="1">
      <c r="A363" s="38"/>
      <c r="B363" s="39"/>
      <c r="C363" s="269" t="s">
        <v>681</v>
      </c>
      <c r="D363" s="269" t="s">
        <v>334</v>
      </c>
      <c r="E363" s="270" t="s">
        <v>682</v>
      </c>
      <c r="F363" s="271" t="s">
        <v>683</v>
      </c>
      <c r="G363" s="272" t="s">
        <v>471</v>
      </c>
      <c r="H363" s="273">
        <v>7</v>
      </c>
      <c r="I363" s="274"/>
      <c r="J363" s="275">
        <f>ROUND(I363*H363,2)</f>
        <v>0</v>
      </c>
      <c r="K363" s="276"/>
      <c r="L363" s="277"/>
      <c r="M363" s="278" t="s">
        <v>1</v>
      </c>
      <c r="N363" s="279" t="s">
        <v>41</v>
      </c>
      <c r="O363" s="91"/>
      <c r="P363" s="229">
        <f>O363*H363</f>
        <v>0</v>
      </c>
      <c r="Q363" s="229">
        <v>0.0071999999999999998</v>
      </c>
      <c r="R363" s="229">
        <f>Q363*H363</f>
        <v>0.0504</v>
      </c>
      <c r="S363" s="229">
        <v>0</v>
      </c>
      <c r="T363" s="230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1" t="s">
        <v>190</v>
      </c>
      <c r="AT363" s="231" t="s">
        <v>334</v>
      </c>
      <c r="AU363" s="231" t="s">
        <v>86</v>
      </c>
      <c r="AY363" s="17" t="s">
        <v>140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7" t="s">
        <v>84</v>
      </c>
      <c r="BK363" s="232">
        <f>ROUND(I363*H363,2)</f>
        <v>0</v>
      </c>
      <c r="BL363" s="17" t="s">
        <v>164</v>
      </c>
      <c r="BM363" s="231" t="s">
        <v>684</v>
      </c>
    </row>
    <row r="364" s="14" customFormat="1">
      <c r="A364" s="14"/>
      <c r="B364" s="244"/>
      <c r="C364" s="245"/>
      <c r="D364" s="235" t="s">
        <v>149</v>
      </c>
      <c r="E364" s="246" t="s">
        <v>1</v>
      </c>
      <c r="F364" s="247" t="s">
        <v>183</v>
      </c>
      <c r="G364" s="245"/>
      <c r="H364" s="248">
        <v>7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149</v>
      </c>
      <c r="AU364" s="254" t="s">
        <v>86</v>
      </c>
      <c r="AV364" s="14" t="s">
        <v>86</v>
      </c>
      <c r="AW364" s="14" t="s">
        <v>32</v>
      </c>
      <c r="AX364" s="14" t="s">
        <v>84</v>
      </c>
      <c r="AY364" s="254" t="s">
        <v>140</v>
      </c>
    </row>
    <row r="365" s="2" customFormat="1" ht="21.75" customHeight="1">
      <c r="A365" s="38"/>
      <c r="B365" s="39"/>
      <c r="C365" s="219" t="s">
        <v>685</v>
      </c>
      <c r="D365" s="219" t="s">
        <v>143</v>
      </c>
      <c r="E365" s="220" t="s">
        <v>686</v>
      </c>
      <c r="F365" s="221" t="s">
        <v>687</v>
      </c>
      <c r="G365" s="222" t="s">
        <v>413</v>
      </c>
      <c r="H365" s="223">
        <v>54</v>
      </c>
      <c r="I365" s="224"/>
      <c r="J365" s="225">
        <f>ROUND(I365*H365,2)</f>
        <v>0</v>
      </c>
      <c r="K365" s="226"/>
      <c r="L365" s="44"/>
      <c r="M365" s="227" t="s">
        <v>1</v>
      </c>
      <c r="N365" s="228" t="s">
        <v>41</v>
      </c>
      <c r="O365" s="91"/>
      <c r="P365" s="229">
        <f>O365*H365</f>
        <v>0</v>
      </c>
      <c r="Q365" s="229">
        <v>0.00012999999999999999</v>
      </c>
      <c r="R365" s="229">
        <f>Q365*H365</f>
        <v>0.0070199999999999993</v>
      </c>
      <c r="S365" s="229">
        <v>0</v>
      </c>
      <c r="T365" s="230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1" t="s">
        <v>164</v>
      </c>
      <c r="AT365" s="231" t="s">
        <v>143</v>
      </c>
      <c r="AU365" s="231" t="s">
        <v>86</v>
      </c>
      <c r="AY365" s="17" t="s">
        <v>140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7" t="s">
        <v>84</v>
      </c>
      <c r="BK365" s="232">
        <f>ROUND(I365*H365,2)</f>
        <v>0</v>
      </c>
      <c r="BL365" s="17" t="s">
        <v>164</v>
      </c>
      <c r="BM365" s="231" t="s">
        <v>688</v>
      </c>
    </row>
    <row r="366" s="14" customFormat="1">
      <c r="A366" s="14"/>
      <c r="B366" s="244"/>
      <c r="C366" s="245"/>
      <c r="D366" s="235" t="s">
        <v>149</v>
      </c>
      <c r="E366" s="246" t="s">
        <v>1</v>
      </c>
      <c r="F366" s="247" t="s">
        <v>689</v>
      </c>
      <c r="G366" s="245"/>
      <c r="H366" s="248">
        <v>54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4" t="s">
        <v>149</v>
      </c>
      <c r="AU366" s="254" t="s">
        <v>86</v>
      </c>
      <c r="AV366" s="14" t="s">
        <v>86</v>
      </c>
      <c r="AW366" s="14" t="s">
        <v>32</v>
      </c>
      <c r="AX366" s="14" t="s">
        <v>84</v>
      </c>
      <c r="AY366" s="254" t="s">
        <v>140</v>
      </c>
    </row>
    <row r="367" s="12" customFormat="1" ht="22.8" customHeight="1">
      <c r="A367" s="12"/>
      <c r="B367" s="203"/>
      <c r="C367" s="204"/>
      <c r="D367" s="205" t="s">
        <v>75</v>
      </c>
      <c r="E367" s="217" t="s">
        <v>196</v>
      </c>
      <c r="F367" s="217" t="s">
        <v>690</v>
      </c>
      <c r="G367" s="204"/>
      <c r="H367" s="204"/>
      <c r="I367" s="207"/>
      <c r="J367" s="218">
        <f>BK367</f>
        <v>0</v>
      </c>
      <c r="K367" s="204"/>
      <c r="L367" s="209"/>
      <c r="M367" s="210"/>
      <c r="N367" s="211"/>
      <c r="O367" s="211"/>
      <c r="P367" s="212">
        <f>SUM(P368:P389)</f>
        <v>0</v>
      </c>
      <c r="Q367" s="211"/>
      <c r="R367" s="212">
        <f>SUM(R368:R389)</f>
        <v>189.812735</v>
      </c>
      <c r="S367" s="211"/>
      <c r="T367" s="213">
        <f>SUM(T368:T389)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14" t="s">
        <v>84</v>
      </c>
      <c r="AT367" s="215" t="s">
        <v>75</v>
      </c>
      <c r="AU367" s="215" t="s">
        <v>84</v>
      </c>
      <c r="AY367" s="214" t="s">
        <v>140</v>
      </c>
      <c r="BK367" s="216">
        <f>SUM(BK368:BK389)</f>
        <v>0</v>
      </c>
    </row>
    <row r="368" s="2" customFormat="1" ht="49.05" customHeight="1">
      <c r="A368" s="38"/>
      <c r="B368" s="39"/>
      <c r="C368" s="219" t="s">
        <v>691</v>
      </c>
      <c r="D368" s="219" t="s">
        <v>143</v>
      </c>
      <c r="E368" s="220" t="s">
        <v>692</v>
      </c>
      <c r="F368" s="221" t="s">
        <v>693</v>
      </c>
      <c r="G368" s="222" t="s">
        <v>413</v>
      </c>
      <c r="H368" s="223">
        <v>440</v>
      </c>
      <c r="I368" s="224"/>
      <c r="J368" s="225">
        <f>ROUND(I368*H368,2)</f>
        <v>0</v>
      </c>
      <c r="K368" s="226"/>
      <c r="L368" s="44"/>
      <c r="M368" s="227" t="s">
        <v>1</v>
      </c>
      <c r="N368" s="228" t="s">
        <v>41</v>
      </c>
      <c r="O368" s="91"/>
      <c r="P368" s="229">
        <f>O368*H368</f>
        <v>0</v>
      </c>
      <c r="Q368" s="229">
        <v>0.15540000000000001</v>
      </c>
      <c r="R368" s="229">
        <f>Q368*H368</f>
        <v>68.376000000000005</v>
      </c>
      <c r="S368" s="229">
        <v>0</v>
      </c>
      <c r="T368" s="230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1" t="s">
        <v>164</v>
      </c>
      <c r="AT368" s="231" t="s">
        <v>143</v>
      </c>
      <c r="AU368" s="231" t="s">
        <v>86</v>
      </c>
      <c r="AY368" s="17" t="s">
        <v>140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17" t="s">
        <v>84</v>
      </c>
      <c r="BK368" s="232">
        <f>ROUND(I368*H368,2)</f>
        <v>0</v>
      </c>
      <c r="BL368" s="17" t="s">
        <v>164</v>
      </c>
      <c r="BM368" s="231" t="s">
        <v>694</v>
      </c>
    </row>
    <row r="369" s="13" customFormat="1">
      <c r="A369" s="13"/>
      <c r="B369" s="233"/>
      <c r="C369" s="234"/>
      <c r="D369" s="235" t="s">
        <v>149</v>
      </c>
      <c r="E369" s="236" t="s">
        <v>1</v>
      </c>
      <c r="F369" s="237" t="s">
        <v>695</v>
      </c>
      <c r="G369" s="234"/>
      <c r="H369" s="236" t="s">
        <v>1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149</v>
      </c>
      <c r="AU369" s="243" t="s">
        <v>86</v>
      </c>
      <c r="AV369" s="13" t="s">
        <v>84</v>
      </c>
      <c r="AW369" s="13" t="s">
        <v>32</v>
      </c>
      <c r="AX369" s="13" t="s">
        <v>76</v>
      </c>
      <c r="AY369" s="243" t="s">
        <v>140</v>
      </c>
    </row>
    <row r="370" s="14" customFormat="1">
      <c r="A370" s="14"/>
      <c r="B370" s="244"/>
      <c r="C370" s="245"/>
      <c r="D370" s="235" t="s">
        <v>149</v>
      </c>
      <c r="E370" s="246" t="s">
        <v>1</v>
      </c>
      <c r="F370" s="247" t="s">
        <v>696</v>
      </c>
      <c r="G370" s="245"/>
      <c r="H370" s="248">
        <v>310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149</v>
      </c>
      <c r="AU370" s="254" t="s">
        <v>86</v>
      </c>
      <c r="AV370" s="14" t="s">
        <v>86</v>
      </c>
      <c r="AW370" s="14" t="s">
        <v>32</v>
      </c>
      <c r="AX370" s="14" t="s">
        <v>76</v>
      </c>
      <c r="AY370" s="254" t="s">
        <v>140</v>
      </c>
    </row>
    <row r="371" s="13" customFormat="1">
      <c r="A371" s="13"/>
      <c r="B371" s="233"/>
      <c r="C371" s="234"/>
      <c r="D371" s="235" t="s">
        <v>149</v>
      </c>
      <c r="E371" s="236" t="s">
        <v>1</v>
      </c>
      <c r="F371" s="237" t="s">
        <v>697</v>
      </c>
      <c r="G371" s="234"/>
      <c r="H371" s="236" t="s">
        <v>1</v>
      </c>
      <c r="I371" s="238"/>
      <c r="J371" s="234"/>
      <c r="K371" s="234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149</v>
      </c>
      <c r="AU371" s="243" t="s">
        <v>86</v>
      </c>
      <c r="AV371" s="13" t="s">
        <v>84</v>
      </c>
      <c r="AW371" s="13" t="s">
        <v>32</v>
      </c>
      <c r="AX371" s="13" t="s">
        <v>76</v>
      </c>
      <c r="AY371" s="243" t="s">
        <v>140</v>
      </c>
    </row>
    <row r="372" s="14" customFormat="1">
      <c r="A372" s="14"/>
      <c r="B372" s="244"/>
      <c r="C372" s="245"/>
      <c r="D372" s="235" t="s">
        <v>149</v>
      </c>
      <c r="E372" s="246" t="s">
        <v>1</v>
      </c>
      <c r="F372" s="247" t="s">
        <v>698</v>
      </c>
      <c r="G372" s="245"/>
      <c r="H372" s="248">
        <v>130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149</v>
      </c>
      <c r="AU372" s="254" t="s">
        <v>86</v>
      </c>
      <c r="AV372" s="14" t="s">
        <v>86</v>
      </c>
      <c r="AW372" s="14" t="s">
        <v>32</v>
      </c>
      <c r="AX372" s="14" t="s">
        <v>76</v>
      </c>
      <c r="AY372" s="254" t="s">
        <v>140</v>
      </c>
    </row>
    <row r="373" s="15" customFormat="1">
      <c r="A373" s="15"/>
      <c r="B373" s="258"/>
      <c r="C373" s="259"/>
      <c r="D373" s="235" t="s">
        <v>149</v>
      </c>
      <c r="E373" s="260" t="s">
        <v>1</v>
      </c>
      <c r="F373" s="261" t="s">
        <v>301</v>
      </c>
      <c r="G373" s="259"/>
      <c r="H373" s="262">
        <v>440</v>
      </c>
      <c r="I373" s="263"/>
      <c r="J373" s="259"/>
      <c r="K373" s="259"/>
      <c r="L373" s="264"/>
      <c r="M373" s="265"/>
      <c r="N373" s="266"/>
      <c r="O373" s="266"/>
      <c r="P373" s="266"/>
      <c r="Q373" s="266"/>
      <c r="R373" s="266"/>
      <c r="S373" s="266"/>
      <c r="T373" s="267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8" t="s">
        <v>149</v>
      </c>
      <c r="AU373" s="268" t="s">
        <v>86</v>
      </c>
      <c r="AV373" s="15" t="s">
        <v>164</v>
      </c>
      <c r="AW373" s="15" t="s">
        <v>32</v>
      </c>
      <c r="AX373" s="15" t="s">
        <v>84</v>
      </c>
      <c r="AY373" s="268" t="s">
        <v>140</v>
      </c>
    </row>
    <row r="374" s="2" customFormat="1" ht="16.5" customHeight="1">
      <c r="A374" s="38"/>
      <c r="B374" s="39"/>
      <c r="C374" s="269" t="s">
        <v>699</v>
      </c>
      <c r="D374" s="269" t="s">
        <v>334</v>
      </c>
      <c r="E374" s="270" t="s">
        <v>700</v>
      </c>
      <c r="F374" s="271" t="s">
        <v>701</v>
      </c>
      <c r="G374" s="272" t="s">
        <v>413</v>
      </c>
      <c r="H374" s="273">
        <v>314.64999999999998</v>
      </c>
      <c r="I374" s="274"/>
      <c r="J374" s="275">
        <f>ROUND(I374*H374,2)</f>
        <v>0</v>
      </c>
      <c r="K374" s="276"/>
      <c r="L374" s="277"/>
      <c r="M374" s="278" t="s">
        <v>1</v>
      </c>
      <c r="N374" s="279" t="s">
        <v>41</v>
      </c>
      <c r="O374" s="91"/>
      <c r="P374" s="229">
        <f>O374*H374</f>
        <v>0</v>
      </c>
      <c r="Q374" s="229">
        <v>0.081000000000000003</v>
      </c>
      <c r="R374" s="229">
        <f>Q374*H374</f>
        <v>25.486649999999997</v>
      </c>
      <c r="S374" s="229">
        <v>0</v>
      </c>
      <c r="T374" s="230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1" t="s">
        <v>190</v>
      </c>
      <c r="AT374" s="231" t="s">
        <v>334</v>
      </c>
      <c r="AU374" s="231" t="s">
        <v>86</v>
      </c>
      <c r="AY374" s="17" t="s">
        <v>140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7" t="s">
        <v>84</v>
      </c>
      <c r="BK374" s="232">
        <f>ROUND(I374*H374,2)</f>
        <v>0</v>
      </c>
      <c r="BL374" s="17" t="s">
        <v>164</v>
      </c>
      <c r="BM374" s="231" t="s">
        <v>702</v>
      </c>
    </row>
    <row r="375" s="14" customFormat="1">
      <c r="A375" s="14"/>
      <c r="B375" s="244"/>
      <c r="C375" s="245"/>
      <c r="D375" s="235" t="s">
        <v>149</v>
      </c>
      <c r="E375" s="246" t="s">
        <v>1</v>
      </c>
      <c r="F375" s="247" t="s">
        <v>696</v>
      </c>
      <c r="G375" s="245"/>
      <c r="H375" s="248">
        <v>310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149</v>
      </c>
      <c r="AU375" s="254" t="s">
        <v>86</v>
      </c>
      <c r="AV375" s="14" t="s">
        <v>86</v>
      </c>
      <c r="AW375" s="14" t="s">
        <v>32</v>
      </c>
      <c r="AX375" s="14" t="s">
        <v>84</v>
      </c>
      <c r="AY375" s="254" t="s">
        <v>140</v>
      </c>
    </row>
    <row r="376" s="14" customFormat="1">
      <c r="A376" s="14"/>
      <c r="B376" s="244"/>
      <c r="C376" s="245"/>
      <c r="D376" s="235" t="s">
        <v>149</v>
      </c>
      <c r="E376" s="245"/>
      <c r="F376" s="247" t="s">
        <v>703</v>
      </c>
      <c r="G376" s="245"/>
      <c r="H376" s="248">
        <v>314.64999999999998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4" t="s">
        <v>149</v>
      </c>
      <c r="AU376" s="254" t="s">
        <v>86</v>
      </c>
      <c r="AV376" s="14" t="s">
        <v>86</v>
      </c>
      <c r="AW376" s="14" t="s">
        <v>4</v>
      </c>
      <c r="AX376" s="14" t="s">
        <v>84</v>
      </c>
      <c r="AY376" s="254" t="s">
        <v>140</v>
      </c>
    </row>
    <row r="377" s="2" customFormat="1" ht="21.75" customHeight="1">
      <c r="A377" s="38"/>
      <c r="B377" s="39"/>
      <c r="C377" s="269" t="s">
        <v>704</v>
      </c>
      <c r="D377" s="269" t="s">
        <v>334</v>
      </c>
      <c r="E377" s="270" t="s">
        <v>705</v>
      </c>
      <c r="F377" s="271" t="s">
        <v>706</v>
      </c>
      <c r="G377" s="272" t="s">
        <v>413</v>
      </c>
      <c r="H377" s="273">
        <v>131.94999999999999</v>
      </c>
      <c r="I377" s="274"/>
      <c r="J377" s="275">
        <f>ROUND(I377*H377,2)</f>
        <v>0</v>
      </c>
      <c r="K377" s="276"/>
      <c r="L377" s="277"/>
      <c r="M377" s="278" t="s">
        <v>1</v>
      </c>
      <c r="N377" s="279" t="s">
        <v>41</v>
      </c>
      <c r="O377" s="91"/>
      <c r="P377" s="229">
        <f>O377*H377</f>
        <v>0</v>
      </c>
      <c r="Q377" s="229">
        <v>0.048300000000000003</v>
      </c>
      <c r="R377" s="229">
        <f>Q377*H377</f>
        <v>6.3731849999999994</v>
      </c>
      <c r="S377" s="229">
        <v>0</v>
      </c>
      <c r="T377" s="230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1" t="s">
        <v>190</v>
      </c>
      <c r="AT377" s="231" t="s">
        <v>334</v>
      </c>
      <c r="AU377" s="231" t="s">
        <v>86</v>
      </c>
      <c r="AY377" s="17" t="s">
        <v>140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17" t="s">
        <v>84</v>
      </c>
      <c r="BK377" s="232">
        <f>ROUND(I377*H377,2)</f>
        <v>0</v>
      </c>
      <c r="BL377" s="17" t="s">
        <v>164</v>
      </c>
      <c r="BM377" s="231" t="s">
        <v>707</v>
      </c>
    </row>
    <row r="378" s="14" customFormat="1">
      <c r="A378" s="14"/>
      <c r="B378" s="244"/>
      <c r="C378" s="245"/>
      <c r="D378" s="235" t="s">
        <v>149</v>
      </c>
      <c r="E378" s="246" t="s">
        <v>1</v>
      </c>
      <c r="F378" s="247" t="s">
        <v>698</v>
      </c>
      <c r="G378" s="245"/>
      <c r="H378" s="248">
        <v>130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149</v>
      </c>
      <c r="AU378" s="254" t="s">
        <v>86</v>
      </c>
      <c r="AV378" s="14" t="s">
        <v>86</v>
      </c>
      <c r="AW378" s="14" t="s">
        <v>32</v>
      </c>
      <c r="AX378" s="14" t="s">
        <v>84</v>
      </c>
      <c r="AY378" s="254" t="s">
        <v>140</v>
      </c>
    </row>
    <row r="379" s="14" customFormat="1">
      <c r="A379" s="14"/>
      <c r="B379" s="244"/>
      <c r="C379" s="245"/>
      <c r="D379" s="235" t="s">
        <v>149</v>
      </c>
      <c r="E379" s="245"/>
      <c r="F379" s="247" t="s">
        <v>708</v>
      </c>
      <c r="G379" s="245"/>
      <c r="H379" s="248">
        <v>131.94999999999999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149</v>
      </c>
      <c r="AU379" s="254" t="s">
        <v>86</v>
      </c>
      <c r="AV379" s="14" t="s">
        <v>86</v>
      </c>
      <c r="AW379" s="14" t="s">
        <v>4</v>
      </c>
      <c r="AX379" s="14" t="s">
        <v>84</v>
      </c>
      <c r="AY379" s="254" t="s">
        <v>140</v>
      </c>
    </row>
    <row r="380" s="2" customFormat="1" ht="49.05" customHeight="1">
      <c r="A380" s="38"/>
      <c r="B380" s="39"/>
      <c r="C380" s="219" t="s">
        <v>709</v>
      </c>
      <c r="D380" s="219" t="s">
        <v>143</v>
      </c>
      <c r="E380" s="220" t="s">
        <v>710</v>
      </c>
      <c r="F380" s="221" t="s">
        <v>711</v>
      </c>
      <c r="G380" s="222" t="s">
        <v>413</v>
      </c>
      <c r="H380" s="223">
        <v>220</v>
      </c>
      <c r="I380" s="224"/>
      <c r="J380" s="225">
        <f>ROUND(I380*H380,2)</f>
        <v>0</v>
      </c>
      <c r="K380" s="226"/>
      <c r="L380" s="44"/>
      <c r="M380" s="227" t="s">
        <v>1</v>
      </c>
      <c r="N380" s="228" t="s">
        <v>41</v>
      </c>
      <c r="O380" s="91"/>
      <c r="P380" s="229">
        <f>O380*H380</f>
        <v>0</v>
      </c>
      <c r="Q380" s="229">
        <v>0.16849</v>
      </c>
      <c r="R380" s="229">
        <f>Q380*H380</f>
        <v>37.067799999999998</v>
      </c>
      <c r="S380" s="229">
        <v>0</v>
      </c>
      <c r="T380" s="230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1" t="s">
        <v>164</v>
      </c>
      <c r="AT380" s="231" t="s">
        <v>143</v>
      </c>
      <c r="AU380" s="231" t="s">
        <v>86</v>
      </c>
      <c r="AY380" s="17" t="s">
        <v>140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7" t="s">
        <v>84</v>
      </c>
      <c r="BK380" s="232">
        <f>ROUND(I380*H380,2)</f>
        <v>0</v>
      </c>
      <c r="BL380" s="17" t="s">
        <v>164</v>
      </c>
      <c r="BM380" s="231" t="s">
        <v>712</v>
      </c>
    </row>
    <row r="381" s="13" customFormat="1">
      <c r="A381" s="13"/>
      <c r="B381" s="233"/>
      <c r="C381" s="234"/>
      <c r="D381" s="235" t="s">
        <v>149</v>
      </c>
      <c r="E381" s="236" t="s">
        <v>1</v>
      </c>
      <c r="F381" s="237" t="s">
        <v>713</v>
      </c>
      <c r="G381" s="234"/>
      <c r="H381" s="236" t="s">
        <v>1</v>
      </c>
      <c r="I381" s="238"/>
      <c r="J381" s="234"/>
      <c r="K381" s="234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149</v>
      </c>
      <c r="AU381" s="243" t="s">
        <v>86</v>
      </c>
      <c r="AV381" s="13" t="s">
        <v>84</v>
      </c>
      <c r="AW381" s="13" t="s">
        <v>32</v>
      </c>
      <c r="AX381" s="13" t="s">
        <v>76</v>
      </c>
      <c r="AY381" s="243" t="s">
        <v>140</v>
      </c>
    </row>
    <row r="382" s="14" customFormat="1">
      <c r="A382" s="14"/>
      <c r="B382" s="244"/>
      <c r="C382" s="245"/>
      <c r="D382" s="235" t="s">
        <v>149</v>
      </c>
      <c r="E382" s="246" t="s">
        <v>1</v>
      </c>
      <c r="F382" s="247" t="s">
        <v>714</v>
      </c>
      <c r="G382" s="245"/>
      <c r="H382" s="248">
        <v>220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4" t="s">
        <v>149</v>
      </c>
      <c r="AU382" s="254" t="s">
        <v>86</v>
      </c>
      <c r="AV382" s="14" t="s">
        <v>86</v>
      </c>
      <c r="AW382" s="14" t="s">
        <v>32</v>
      </c>
      <c r="AX382" s="14" t="s">
        <v>84</v>
      </c>
      <c r="AY382" s="254" t="s">
        <v>140</v>
      </c>
    </row>
    <row r="383" s="2" customFormat="1" ht="49.05" customHeight="1">
      <c r="A383" s="38"/>
      <c r="B383" s="39"/>
      <c r="C383" s="219" t="s">
        <v>715</v>
      </c>
      <c r="D383" s="219" t="s">
        <v>143</v>
      </c>
      <c r="E383" s="220" t="s">
        <v>716</v>
      </c>
      <c r="F383" s="221" t="s">
        <v>717</v>
      </c>
      <c r="G383" s="222" t="s">
        <v>413</v>
      </c>
      <c r="H383" s="223">
        <v>210</v>
      </c>
      <c r="I383" s="224"/>
      <c r="J383" s="225">
        <f>ROUND(I383*H383,2)</f>
        <v>0</v>
      </c>
      <c r="K383" s="226"/>
      <c r="L383" s="44"/>
      <c r="M383" s="227" t="s">
        <v>1</v>
      </c>
      <c r="N383" s="228" t="s">
        <v>41</v>
      </c>
      <c r="O383" s="91"/>
      <c r="P383" s="229">
        <f>O383*H383</f>
        <v>0</v>
      </c>
      <c r="Q383" s="229">
        <v>0.1295</v>
      </c>
      <c r="R383" s="229">
        <f>Q383*H383</f>
        <v>27.195</v>
      </c>
      <c r="S383" s="229">
        <v>0</v>
      </c>
      <c r="T383" s="230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1" t="s">
        <v>164</v>
      </c>
      <c r="AT383" s="231" t="s">
        <v>143</v>
      </c>
      <c r="AU383" s="231" t="s">
        <v>86</v>
      </c>
      <c r="AY383" s="17" t="s">
        <v>140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7" t="s">
        <v>84</v>
      </c>
      <c r="BK383" s="232">
        <f>ROUND(I383*H383,2)</f>
        <v>0</v>
      </c>
      <c r="BL383" s="17" t="s">
        <v>164</v>
      </c>
      <c r="BM383" s="231" t="s">
        <v>718</v>
      </c>
    </row>
    <row r="384" s="13" customFormat="1">
      <c r="A384" s="13"/>
      <c r="B384" s="233"/>
      <c r="C384" s="234"/>
      <c r="D384" s="235" t="s">
        <v>149</v>
      </c>
      <c r="E384" s="236" t="s">
        <v>1</v>
      </c>
      <c r="F384" s="237" t="s">
        <v>719</v>
      </c>
      <c r="G384" s="234"/>
      <c r="H384" s="236" t="s">
        <v>1</v>
      </c>
      <c r="I384" s="238"/>
      <c r="J384" s="234"/>
      <c r="K384" s="234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149</v>
      </c>
      <c r="AU384" s="243" t="s">
        <v>86</v>
      </c>
      <c r="AV384" s="13" t="s">
        <v>84</v>
      </c>
      <c r="AW384" s="13" t="s">
        <v>32</v>
      </c>
      <c r="AX384" s="13" t="s">
        <v>76</v>
      </c>
      <c r="AY384" s="243" t="s">
        <v>140</v>
      </c>
    </row>
    <row r="385" s="14" customFormat="1">
      <c r="A385" s="14"/>
      <c r="B385" s="244"/>
      <c r="C385" s="245"/>
      <c r="D385" s="235" t="s">
        <v>149</v>
      </c>
      <c r="E385" s="246" t="s">
        <v>1</v>
      </c>
      <c r="F385" s="247" t="s">
        <v>720</v>
      </c>
      <c r="G385" s="245"/>
      <c r="H385" s="248">
        <v>210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149</v>
      </c>
      <c r="AU385" s="254" t="s">
        <v>86</v>
      </c>
      <c r="AV385" s="14" t="s">
        <v>86</v>
      </c>
      <c r="AW385" s="14" t="s">
        <v>32</v>
      </c>
      <c r="AX385" s="14" t="s">
        <v>84</v>
      </c>
      <c r="AY385" s="254" t="s">
        <v>140</v>
      </c>
    </row>
    <row r="386" s="2" customFormat="1" ht="16.5" customHeight="1">
      <c r="A386" s="38"/>
      <c r="B386" s="39"/>
      <c r="C386" s="269" t="s">
        <v>721</v>
      </c>
      <c r="D386" s="269" t="s">
        <v>334</v>
      </c>
      <c r="E386" s="270" t="s">
        <v>722</v>
      </c>
      <c r="F386" s="271" t="s">
        <v>723</v>
      </c>
      <c r="G386" s="272" t="s">
        <v>413</v>
      </c>
      <c r="H386" s="273">
        <v>436.44999999999999</v>
      </c>
      <c r="I386" s="274"/>
      <c r="J386" s="275">
        <f>ROUND(I386*H386,2)</f>
        <v>0</v>
      </c>
      <c r="K386" s="276"/>
      <c r="L386" s="277"/>
      <c r="M386" s="278" t="s">
        <v>1</v>
      </c>
      <c r="N386" s="279" t="s">
        <v>41</v>
      </c>
      <c r="O386" s="91"/>
      <c r="P386" s="229">
        <f>O386*H386</f>
        <v>0</v>
      </c>
      <c r="Q386" s="229">
        <v>0.058000000000000003</v>
      </c>
      <c r="R386" s="229">
        <f>Q386*H386</f>
        <v>25.3141</v>
      </c>
      <c r="S386" s="229">
        <v>0</v>
      </c>
      <c r="T386" s="230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1" t="s">
        <v>190</v>
      </c>
      <c r="AT386" s="231" t="s">
        <v>334</v>
      </c>
      <c r="AU386" s="231" t="s">
        <v>86</v>
      </c>
      <c r="AY386" s="17" t="s">
        <v>140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17" t="s">
        <v>84</v>
      </c>
      <c r="BK386" s="232">
        <f>ROUND(I386*H386,2)</f>
        <v>0</v>
      </c>
      <c r="BL386" s="17" t="s">
        <v>164</v>
      </c>
      <c r="BM386" s="231" t="s">
        <v>724</v>
      </c>
    </row>
    <row r="387" s="13" customFormat="1">
      <c r="A387" s="13"/>
      <c r="B387" s="233"/>
      <c r="C387" s="234"/>
      <c r="D387" s="235" t="s">
        <v>149</v>
      </c>
      <c r="E387" s="236" t="s">
        <v>1</v>
      </c>
      <c r="F387" s="237" t="s">
        <v>725</v>
      </c>
      <c r="G387" s="234"/>
      <c r="H387" s="236" t="s">
        <v>1</v>
      </c>
      <c r="I387" s="238"/>
      <c r="J387" s="234"/>
      <c r="K387" s="234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149</v>
      </c>
      <c r="AU387" s="243" t="s">
        <v>86</v>
      </c>
      <c r="AV387" s="13" t="s">
        <v>84</v>
      </c>
      <c r="AW387" s="13" t="s">
        <v>32</v>
      </c>
      <c r="AX387" s="13" t="s">
        <v>76</v>
      </c>
      <c r="AY387" s="243" t="s">
        <v>140</v>
      </c>
    </row>
    <row r="388" s="14" customFormat="1">
      <c r="A388" s="14"/>
      <c r="B388" s="244"/>
      <c r="C388" s="245"/>
      <c r="D388" s="235" t="s">
        <v>149</v>
      </c>
      <c r="E388" s="246" t="s">
        <v>1</v>
      </c>
      <c r="F388" s="247" t="s">
        <v>726</v>
      </c>
      <c r="G388" s="245"/>
      <c r="H388" s="248">
        <v>430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149</v>
      </c>
      <c r="AU388" s="254" t="s">
        <v>86</v>
      </c>
      <c r="AV388" s="14" t="s">
        <v>86</v>
      </c>
      <c r="AW388" s="14" t="s">
        <v>32</v>
      </c>
      <c r="AX388" s="14" t="s">
        <v>84</v>
      </c>
      <c r="AY388" s="254" t="s">
        <v>140</v>
      </c>
    </row>
    <row r="389" s="14" customFormat="1">
      <c r="A389" s="14"/>
      <c r="B389" s="244"/>
      <c r="C389" s="245"/>
      <c r="D389" s="235" t="s">
        <v>149</v>
      </c>
      <c r="E389" s="245"/>
      <c r="F389" s="247" t="s">
        <v>727</v>
      </c>
      <c r="G389" s="245"/>
      <c r="H389" s="248">
        <v>436.44999999999999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149</v>
      </c>
      <c r="AU389" s="254" t="s">
        <v>86</v>
      </c>
      <c r="AV389" s="14" t="s">
        <v>86</v>
      </c>
      <c r="AW389" s="14" t="s">
        <v>4</v>
      </c>
      <c r="AX389" s="14" t="s">
        <v>84</v>
      </c>
      <c r="AY389" s="254" t="s">
        <v>140</v>
      </c>
    </row>
    <row r="390" s="12" customFormat="1" ht="22.8" customHeight="1">
      <c r="A390" s="12"/>
      <c r="B390" s="203"/>
      <c r="C390" s="204"/>
      <c r="D390" s="205" t="s">
        <v>75</v>
      </c>
      <c r="E390" s="217" t="s">
        <v>728</v>
      </c>
      <c r="F390" s="217" t="s">
        <v>729</v>
      </c>
      <c r="G390" s="204"/>
      <c r="H390" s="204"/>
      <c r="I390" s="207"/>
      <c r="J390" s="218">
        <f>BK390</f>
        <v>0</v>
      </c>
      <c r="K390" s="204"/>
      <c r="L390" s="209"/>
      <c r="M390" s="210"/>
      <c r="N390" s="211"/>
      <c r="O390" s="211"/>
      <c r="P390" s="212">
        <f>SUM(P391:P412)</f>
        <v>0</v>
      </c>
      <c r="Q390" s="211"/>
      <c r="R390" s="212">
        <f>SUM(R391:R412)</f>
        <v>0</v>
      </c>
      <c r="S390" s="211"/>
      <c r="T390" s="213">
        <f>SUM(T391:T412)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14" t="s">
        <v>84</v>
      </c>
      <c r="AT390" s="215" t="s">
        <v>75</v>
      </c>
      <c r="AU390" s="215" t="s">
        <v>84</v>
      </c>
      <c r="AY390" s="214" t="s">
        <v>140</v>
      </c>
      <c r="BK390" s="216">
        <f>SUM(BK391:BK412)</f>
        <v>0</v>
      </c>
    </row>
    <row r="391" s="2" customFormat="1" ht="37.8" customHeight="1">
      <c r="A391" s="38"/>
      <c r="B391" s="39"/>
      <c r="C391" s="219" t="s">
        <v>730</v>
      </c>
      <c r="D391" s="219" t="s">
        <v>143</v>
      </c>
      <c r="E391" s="220" t="s">
        <v>731</v>
      </c>
      <c r="F391" s="221" t="s">
        <v>732</v>
      </c>
      <c r="G391" s="222" t="s">
        <v>320</v>
      </c>
      <c r="H391" s="223">
        <v>374.44200000000001</v>
      </c>
      <c r="I391" s="224"/>
      <c r="J391" s="225">
        <f>ROUND(I391*H391,2)</f>
        <v>0</v>
      </c>
      <c r="K391" s="226"/>
      <c r="L391" s="44"/>
      <c r="M391" s="227" t="s">
        <v>1</v>
      </c>
      <c r="N391" s="228" t="s">
        <v>41</v>
      </c>
      <c r="O391" s="91"/>
      <c r="P391" s="229">
        <f>O391*H391</f>
        <v>0</v>
      </c>
      <c r="Q391" s="229">
        <v>0</v>
      </c>
      <c r="R391" s="229">
        <f>Q391*H391</f>
        <v>0</v>
      </c>
      <c r="S391" s="229">
        <v>0</v>
      </c>
      <c r="T391" s="230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1" t="s">
        <v>164</v>
      </c>
      <c r="AT391" s="231" t="s">
        <v>143</v>
      </c>
      <c r="AU391" s="231" t="s">
        <v>86</v>
      </c>
      <c r="AY391" s="17" t="s">
        <v>140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17" t="s">
        <v>84</v>
      </c>
      <c r="BK391" s="232">
        <f>ROUND(I391*H391,2)</f>
        <v>0</v>
      </c>
      <c r="BL391" s="17" t="s">
        <v>164</v>
      </c>
      <c r="BM391" s="231" t="s">
        <v>733</v>
      </c>
    </row>
    <row r="392" s="13" customFormat="1">
      <c r="A392" s="13"/>
      <c r="B392" s="233"/>
      <c r="C392" s="234"/>
      <c r="D392" s="235" t="s">
        <v>149</v>
      </c>
      <c r="E392" s="236" t="s">
        <v>1</v>
      </c>
      <c r="F392" s="237" t="s">
        <v>322</v>
      </c>
      <c r="G392" s="234"/>
      <c r="H392" s="236" t="s">
        <v>1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149</v>
      </c>
      <c r="AU392" s="243" t="s">
        <v>86</v>
      </c>
      <c r="AV392" s="13" t="s">
        <v>84</v>
      </c>
      <c r="AW392" s="13" t="s">
        <v>32</v>
      </c>
      <c r="AX392" s="13" t="s">
        <v>76</v>
      </c>
      <c r="AY392" s="243" t="s">
        <v>140</v>
      </c>
    </row>
    <row r="393" s="13" customFormat="1">
      <c r="A393" s="13"/>
      <c r="B393" s="233"/>
      <c r="C393" s="234"/>
      <c r="D393" s="235" t="s">
        <v>149</v>
      </c>
      <c r="E393" s="236" t="s">
        <v>1</v>
      </c>
      <c r="F393" s="237" t="s">
        <v>734</v>
      </c>
      <c r="G393" s="234"/>
      <c r="H393" s="236" t="s">
        <v>1</v>
      </c>
      <c r="I393" s="238"/>
      <c r="J393" s="234"/>
      <c r="K393" s="234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149</v>
      </c>
      <c r="AU393" s="243" t="s">
        <v>86</v>
      </c>
      <c r="AV393" s="13" t="s">
        <v>84</v>
      </c>
      <c r="AW393" s="13" t="s">
        <v>32</v>
      </c>
      <c r="AX393" s="13" t="s">
        <v>76</v>
      </c>
      <c r="AY393" s="243" t="s">
        <v>140</v>
      </c>
    </row>
    <row r="394" s="14" customFormat="1">
      <c r="A394" s="14"/>
      <c r="B394" s="244"/>
      <c r="C394" s="245"/>
      <c r="D394" s="235" t="s">
        <v>149</v>
      </c>
      <c r="E394" s="246" t="s">
        <v>1</v>
      </c>
      <c r="F394" s="247" t="s">
        <v>735</v>
      </c>
      <c r="G394" s="245"/>
      <c r="H394" s="248">
        <v>374.44200000000001</v>
      </c>
      <c r="I394" s="249"/>
      <c r="J394" s="245"/>
      <c r="K394" s="245"/>
      <c r="L394" s="250"/>
      <c r="M394" s="251"/>
      <c r="N394" s="252"/>
      <c r="O394" s="252"/>
      <c r="P394" s="252"/>
      <c r="Q394" s="252"/>
      <c r="R394" s="252"/>
      <c r="S394" s="252"/>
      <c r="T394" s="253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4" t="s">
        <v>149</v>
      </c>
      <c r="AU394" s="254" t="s">
        <v>86</v>
      </c>
      <c r="AV394" s="14" t="s">
        <v>86</v>
      </c>
      <c r="AW394" s="14" t="s">
        <v>32</v>
      </c>
      <c r="AX394" s="14" t="s">
        <v>84</v>
      </c>
      <c r="AY394" s="254" t="s">
        <v>140</v>
      </c>
    </row>
    <row r="395" s="2" customFormat="1" ht="37.8" customHeight="1">
      <c r="A395" s="38"/>
      <c r="B395" s="39"/>
      <c r="C395" s="219" t="s">
        <v>736</v>
      </c>
      <c r="D395" s="219" t="s">
        <v>143</v>
      </c>
      <c r="E395" s="220" t="s">
        <v>737</v>
      </c>
      <c r="F395" s="221" t="s">
        <v>738</v>
      </c>
      <c r="G395" s="222" t="s">
        <v>320</v>
      </c>
      <c r="H395" s="223">
        <v>1123.326</v>
      </c>
      <c r="I395" s="224"/>
      <c r="J395" s="225">
        <f>ROUND(I395*H395,2)</f>
        <v>0</v>
      </c>
      <c r="K395" s="226"/>
      <c r="L395" s="44"/>
      <c r="M395" s="227" t="s">
        <v>1</v>
      </c>
      <c r="N395" s="228" t="s">
        <v>41</v>
      </c>
      <c r="O395" s="91"/>
      <c r="P395" s="229">
        <f>O395*H395</f>
        <v>0</v>
      </c>
      <c r="Q395" s="229">
        <v>0</v>
      </c>
      <c r="R395" s="229">
        <f>Q395*H395</f>
        <v>0</v>
      </c>
      <c r="S395" s="229">
        <v>0</v>
      </c>
      <c r="T395" s="230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1" t="s">
        <v>164</v>
      </c>
      <c r="AT395" s="231" t="s">
        <v>143</v>
      </c>
      <c r="AU395" s="231" t="s">
        <v>86</v>
      </c>
      <c r="AY395" s="17" t="s">
        <v>140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17" t="s">
        <v>84</v>
      </c>
      <c r="BK395" s="232">
        <f>ROUND(I395*H395,2)</f>
        <v>0</v>
      </c>
      <c r="BL395" s="17" t="s">
        <v>164</v>
      </c>
      <c r="BM395" s="231" t="s">
        <v>739</v>
      </c>
    </row>
    <row r="396" s="14" customFormat="1">
      <c r="A396" s="14"/>
      <c r="B396" s="244"/>
      <c r="C396" s="245"/>
      <c r="D396" s="235" t="s">
        <v>149</v>
      </c>
      <c r="E396" s="246" t="s">
        <v>1</v>
      </c>
      <c r="F396" s="247" t="s">
        <v>740</v>
      </c>
      <c r="G396" s="245"/>
      <c r="H396" s="248">
        <v>1123.326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4" t="s">
        <v>149</v>
      </c>
      <c r="AU396" s="254" t="s">
        <v>86</v>
      </c>
      <c r="AV396" s="14" t="s">
        <v>86</v>
      </c>
      <c r="AW396" s="14" t="s">
        <v>32</v>
      </c>
      <c r="AX396" s="14" t="s">
        <v>84</v>
      </c>
      <c r="AY396" s="254" t="s">
        <v>140</v>
      </c>
    </row>
    <row r="397" s="2" customFormat="1" ht="37.8" customHeight="1">
      <c r="A397" s="38"/>
      <c r="B397" s="39"/>
      <c r="C397" s="219" t="s">
        <v>741</v>
      </c>
      <c r="D397" s="219" t="s">
        <v>143</v>
      </c>
      <c r="E397" s="220" t="s">
        <v>742</v>
      </c>
      <c r="F397" s="221" t="s">
        <v>743</v>
      </c>
      <c r="G397" s="222" t="s">
        <v>320</v>
      </c>
      <c r="H397" s="223">
        <v>108.97799999999999</v>
      </c>
      <c r="I397" s="224"/>
      <c r="J397" s="225">
        <f>ROUND(I397*H397,2)</f>
        <v>0</v>
      </c>
      <c r="K397" s="226"/>
      <c r="L397" s="44"/>
      <c r="M397" s="227" t="s">
        <v>1</v>
      </c>
      <c r="N397" s="228" t="s">
        <v>41</v>
      </c>
      <c r="O397" s="91"/>
      <c r="P397" s="229">
        <f>O397*H397</f>
        <v>0</v>
      </c>
      <c r="Q397" s="229">
        <v>0</v>
      </c>
      <c r="R397" s="229">
        <f>Q397*H397</f>
        <v>0</v>
      </c>
      <c r="S397" s="229">
        <v>0</v>
      </c>
      <c r="T397" s="230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1" t="s">
        <v>164</v>
      </c>
      <c r="AT397" s="231" t="s">
        <v>143</v>
      </c>
      <c r="AU397" s="231" t="s">
        <v>86</v>
      </c>
      <c r="AY397" s="17" t="s">
        <v>140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7" t="s">
        <v>84</v>
      </c>
      <c r="BK397" s="232">
        <f>ROUND(I397*H397,2)</f>
        <v>0</v>
      </c>
      <c r="BL397" s="17" t="s">
        <v>164</v>
      </c>
      <c r="BM397" s="231" t="s">
        <v>744</v>
      </c>
    </row>
    <row r="398" s="13" customFormat="1">
      <c r="A398" s="13"/>
      <c r="B398" s="233"/>
      <c r="C398" s="234"/>
      <c r="D398" s="235" t="s">
        <v>149</v>
      </c>
      <c r="E398" s="236" t="s">
        <v>1</v>
      </c>
      <c r="F398" s="237" t="s">
        <v>745</v>
      </c>
      <c r="G398" s="234"/>
      <c r="H398" s="236" t="s">
        <v>1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149</v>
      </c>
      <c r="AU398" s="243" t="s">
        <v>86</v>
      </c>
      <c r="AV398" s="13" t="s">
        <v>84</v>
      </c>
      <c r="AW398" s="13" t="s">
        <v>32</v>
      </c>
      <c r="AX398" s="13" t="s">
        <v>76</v>
      </c>
      <c r="AY398" s="243" t="s">
        <v>140</v>
      </c>
    </row>
    <row r="399" s="13" customFormat="1">
      <c r="A399" s="13"/>
      <c r="B399" s="233"/>
      <c r="C399" s="234"/>
      <c r="D399" s="235" t="s">
        <v>149</v>
      </c>
      <c r="E399" s="236" t="s">
        <v>1</v>
      </c>
      <c r="F399" s="237" t="s">
        <v>746</v>
      </c>
      <c r="G399" s="234"/>
      <c r="H399" s="236" t="s">
        <v>1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149</v>
      </c>
      <c r="AU399" s="243" t="s">
        <v>86</v>
      </c>
      <c r="AV399" s="13" t="s">
        <v>84</v>
      </c>
      <c r="AW399" s="13" t="s">
        <v>32</v>
      </c>
      <c r="AX399" s="13" t="s">
        <v>76</v>
      </c>
      <c r="AY399" s="243" t="s">
        <v>140</v>
      </c>
    </row>
    <row r="400" s="13" customFormat="1">
      <c r="A400" s="13"/>
      <c r="B400" s="233"/>
      <c r="C400" s="234"/>
      <c r="D400" s="235" t="s">
        <v>149</v>
      </c>
      <c r="E400" s="236" t="s">
        <v>1</v>
      </c>
      <c r="F400" s="237" t="s">
        <v>747</v>
      </c>
      <c r="G400" s="234"/>
      <c r="H400" s="236" t="s">
        <v>1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149</v>
      </c>
      <c r="AU400" s="243" t="s">
        <v>86</v>
      </c>
      <c r="AV400" s="13" t="s">
        <v>84</v>
      </c>
      <c r="AW400" s="13" t="s">
        <v>32</v>
      </c>
      <c r="AX400" s="13" t="s">
        <v>76</v>
      </c>
      <c r="AY400" s="243" t="s">
        <v>140</v>
      </c>
    </row>
    <row r="401" s="14" customFormat="1">
      <c r="A401" s="14"/>
      <c r="B401" s="244"/>
      <c r="C401" s="245"/>
      <c r="D401" s="235" t="s">
        <v>149</v>
      </c>
      <c r="E401" s="246" t="s">
        <v>1</v>
      </c>
      <c r="F401" s="247" t="s">
        <v>748</v>
      </c>
      <c r="G401" s="245"/>
      <c r="H401" s="248">
        <v>42.299999999999997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149</v>
      </c>
      <c r="AU401" s="254" t="s">
        <v>86</v>
      </c>
      <c r="AV401" s="14" t="s">
        <v>86</v>
      </c>
      <c r="AW401" s="14" t="s">
        <v>32</v>
      </c>
      <c r="AX401" s="14" t="s">
        <v>76</v>
      </c>
      <c r="AY401" s="254" t="s">
        <v>140</v>
      </c>
    </row>
    <row r="402" s="13" customFormat="1">
      <c r="A402" s="13"/>
      <c r="B402" s="233"/>
      <c r="C402" s="234"/>
      <c r="D402" s="235" t="s">
        <v>149</v>
      </c>
      <c r="E402" s="236" t="s">
        <v>1</v>
      </c>
      <c r="F402" s="237" t="s">
        <v>749</v>
      </c>
      <c r="G402" s="234"/>
      <c r="H402" s="236" t="s">
        <v>1</v>
      </c>
      <c r="I402" s="238"/>
      <c r="J402" s="234"/>
      <c r="K402" s="234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149</v>
      </c>
      <c r="AU402" s="243" t="s">
        <v>86</v>
      </c>
      <c r="AV402" s="13" t="s">
        <v>84</v>
      </c>
      <c r="AW402" s="13" t="s">
        <v>32</v>
      </c>
      <c r="AX402" s="13" t="s">
        <v>76</v>
      </c>
      <c r="AY402" s="243" t="s">
        <v>140</v>
      </c>
    </row>
    <row r="403" s="13" customFormat="1">
      <c r="A403" s="13"/>
      <c r="B403" s="233"/>
      <c r="C403" s="234"/>
      <c r="D403" s="235" t="s">
        <v>149</v>
      </c>
      <c r="E403" s="236" t="s">
        <v>1</v>
      </c>
      <c r="F403" s="237" t="s">
        <v>750</v>
      </c>
      <c r="G403" s="234"/>
      <c r="H403" s="236" t="s">
        <v>1</v>
      </c>
      <c r="I403" s="238"/>
      <c r="J403" s="234"/>
      <c r="K403" s="234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149</v>
      </c>
      <c r="AU403" s="243" t="s">
        <v>86</v>
      </c>
      <c r="AV403" s="13" t="s">
        <v>84</v>
      </c>
      <c r="AW403" s="13" t="s">
        <v>32</v>
      </c>
      <c r="AX403" s="13" t="s">
        <v>76</v>
      </c>
      <c r="AY403" s="243" t="s">
        <v>140</v>
      </c>
    </row>
    <row r="404" s="14" customFormat="1">
      <c r="A404" s="14"/>
      <c r="B404" s="244"/>
      <c r="C404" s="245"/>
      <c r="D404" s="235" t="s">
        <v>149</v>
      </c>
      <c r="E404" s="246" t="s">
        <v>1</v>
      </c>
      <c r="F404" s="247" t="s">
        <v>751</v>
      </c>
      <c r="G404" s="245"/>
      <c r="H404" s="248">
        <v>66.677999999999997</v>
      </c>
      <c r="I404" s="249"/>
      <c r="J404" s="245"/>
      <c r="K404" s="245"/>
      <c r="L404" s="250"/>
      <c r="M404" s="251"/>
      <c r="N404" s="252"/>
      <c r="O404" s="252"/>
      <c r="P404" s="252"/>
      <c r="Q404" s="252"/>
      <c r="R404" s="252"/>
      <c r="S404" s="252"/>
      <c r="T404" s="25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4" t="s">
        <v>149</v>
      </c>
      <c r="AU404" s="254" t="s">
        <v>86</v>
      </c>
      <c r="AV404" s="14" t="s">
        <v>86</v>
      </c>
      <c r="AW404" s="14" t="s">
        <v>32</v>
      </c>
      <c r="AX404" s="14" t="s">
        <v>76</v>
      </c>
      <c r="AY404" s="254" t="s">
        <v>140</v>
      </c>
    </row>
    <row r="405" s="15" customFormat="1">
      <c r="A405" s="15"/>
      <c r="B405" s="258"/>
      <c r="C405" s="259"/>
      <c r="D405" s="235" t="s">
        <v>149</v>
      </c>
      <c r="E405" s="260" t="s">
        <v>1</v>
      </c>
      <c r="F405" s="261" t="s">
        <v>301</v>
      </c>
      <c r="G405" s="259"/>
      <c r="H405" s="262">
        <v>108.97799999999999</v>
      </c>
      <c r="I405" s="263"/>
      <c r="J405" s="259"/>
      <c r="K405" s="259"/>
      <c r="L405" s="264"/>
      <c r="M405" s="265"/>
      <c r="N405" s="266"/>
      <c r="O405" s="266"/>
      <c r="P405" s="266"/>
      <c r="Q405" s="266"/>
      <c r="R405" s="266"/>
      <c r="S405" s="266"/>
      <c r="T405" s="267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8" t="s">
        <v>149</v>
      </c>
      <c r="AU405" s="268" t="s">
        <v>86</v>
      </c>
      <c r="AV405" s="15" t="s">
        <v>164</v>
      </c>
      <c r="AW405" s="15" t="s">
        <v>32</v>
      </c>
      <c r="AX405" s="15" t="s">
        <v>84</v>
      </c>
      <c r="AY405" s="268" t="s">
        <v>140</v>
      </c>
    </row>
    <row r="406" s="2" customFormat="1" ht="37.8" customHeight="1">
      <c r="A406" s="38"/>
      <c r="B406" s="39"/>
      <c r="C406" s="219" t="s">
        <v>752</v>
      </c>
      <c r="D406" s="219" t="s">
        <v>143</v>
      </c>
      <c r="E406" s="220" t="s">
        <v>753</v>
      </c>
      <c r="F406" s="221" t="s">
        <v>738</v>
      </c>
      <c r="G406" s="222" t="s">
        <v>320</v>
      </c>
      <c r="H406" s="223">
        <v>217.95599999999999</v>
      </c>
      <c r="I406" s="224"/>
      <c r="J406" s="225">
        <f>ROUND(I406*H406,2)</f>
        <v>0</v>
      </c>
      <c r="K406" s="226"/>
      <c r="L406" s="44"/>
      <c r="M406" s="227" t="s">
        <v>1</v>
      </c>
      <c r="N406" s="228" t="s">
        <v>41</v>
      </c>
      <c r="O406" s="91"/>
      <c r="P406" s="229">
        <f>O406*H406</f>
        <v>0</v>
      </c>
      <c r="Q406" s="229">
        <v>0</v>
      </c>
      <c r="R406" s="229">
        <f>Q406*H406</f>
        <v>0</v>
      </c>
      <c r="S406" s="229">
        <v>0</v>
      </c>
      <c r="T406" s="230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1" t="s">
        <v>164</v>
      </c>
      <c r="AT406" s="231" t="s">
        <v>143</v>
      </c>
      <c r="AU406" s="231" t="s">
        <v>86</v>
      </c>
      <c r="AY406" s="17" t="s">
        <v>140</v>
      </c>
      <c r="BE406" s="232">
        <f>IF(N406="základní",J406,0)</f>
        <v>0</v>
      </c>
      <c r="BF406" s="232">
        <f>IF(N406="snížená",J406,0)</f>
        <v>0</v>
      </c>
      <c r="BG406" s="232">
        <f>IF(N406="zákl. přenesená",J406,0)</f>
        <v>0</v>
      </c>
      <c r="BH406" s="232">
        <f>IF(N406="sníž. přenesená",J406,0)</f>
        <v>0</v>
      </c>
      <c r="BI406" s="232">
        <f>IF(N406="nulová",J406,0)</f>
        <v>0</v>
      </c>
      <c r="BJ406" s="17" t="s">
        <v>84</v>
      </c>
      <c r="BK406" s="232">
        <f>ROUND(I406*H406,2)</f>
        <v>0</v>
      </c>
      <c r="BL406" s="17" t="s">
        <v>164</v>
      </c>
      <c r="BM406" s="231" t="s">
        <v>754</v>
      </c>
    </row>
    <row r="407" s="14" customFormat="1">
      <c r="A407" s="14"/>
      <c r="B407" s="244"/>
      <c r="C407" s="245"/>
      <c r="D407" s="235" t="s">
        <v>149</v>
      </c>
      <c r="E407" s="246" t="s">
        <v>1</v>
      </c>
      <c r="F407" s="247" t="s">
        <v>755</v>
      </c>
      <c r="G407" s="245"/>
      <c r="H407" s="248">
        <v>217.95599999999999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149</v>
      </c>
      <c r="AU407" s="254" t="s">
        <v>86</v>
      </c>
      <c r="AV407" s="14" t="s">
        <v>86</v>
      </c>
      <c r="AW407" s="14" t="s">
        <v>32</v>
      </c>
      <c r="AX407" s="14" t="s">
        <v>84</v>
      </c>
      <c r="AY407" s="254" t="s">
        <v>140</v>
      </c>
    </row>
    <row r="408" s="2" customFormat="1" ht="44.25" customHeight="1">
      <c r="A408" s="38"/>
      <c r="B408" s="39"/>
      <c r="C408" s="219" t="s">
        <v>756</v>
      </c>
      <c r="D408" s="219" t="s">
        <v>143</v>
      </c>
      <c r="E408" s="220" t="s">
        <v>757</v>
      </c>
      <c r="F408" s="221" t="s">
        <v>758</v>
      </c>
      <c r="G408" s="222" t="s">
        <v>320</v>
      </c>
      <c r="H408" s="223">
        <v>371.27999999999997</v>
      </c>
      <c r="I408" s="224"/>
      <c r="J408" s="225">
        <f>ROUND(I408*H408,2)</f>
        <v>0</v>
      </c>
      <c r="K408" s="226"/>
      <c r="L408" s="44"/>
      <c r="M408" s="227" t="s">
        <v>1</v>
      </c>
      <c r="N408" s="228" t="s">
        <v>41</v>
      </c>
      <c r="O408" s="91"/>
      <c r="P408" s="229">
        <f>O408*H408</f>
        <v>0</v>
      </c>
      <c r="Q408" s="229">
        <v>0</v>
      </c>
      <c r="R408" s="229">
        <f>Q408*H408</f>
        <v>0</v>
      </c>
      <c r="S408" s="229">
        <v>0</v>
      </c>
      <c r="T408" s="230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1" t="s">
        <v>164</v>
      </c>
      <c r="AT408" s="231" t="s">
        <v>143</v>
      </c>
      <c r="AU408" s="231" t="s">
        <v>86</v>
      </c>
      <c r="AY408" s="17" t="s">
        <v>140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7" t="s">
        <v>84</v>
      </c>
      <c r="BK408" s="232">
        <f>ROUND(I408*H408,2)</f>
        <v>0</v>
      </c>
      <c r="BL408" s="17" t="s">
        <v>164</v>
      </c>
      <c r="BM408" s="231" t="s">
        <v>759</v>
      </c>
    </row>
    <row r="409" s="14" customFormat="1">
      <c r="A409" s="14"/>
      <c r="B409" s="244"/>
      <c r="C409" s="245"/>
      <c r="D409" s="235" t="s">
        <v>149</v>
      </c>
      <c r="E409" s="246" t="s">
        <v>1</v>
      </c>
      <c r="F409" s="247" t="s">
        <v>760</v>
      </c>
      <c r="G409" s="245"/>
      <c r="H409" s="248">
        <v>371.27999999999997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4" t="s">
        <v>149</v>
      </c>
      <c r="AU409" s="254" t="s">
        <v>86</v>
      </c>
      <c r="AV409" s="14" t="s">
        <v>86</v>
      </c>
      <c r="AW409" s="14" t="s">
        <v>32</v>
      </c>
      <c r="AX409" s="14" t="s">
        <v>84</v>
      </c>
      <c r="AY409" s="254" t="s">
        <v>140</v>
      </c>
    </row>
    <row r="410" s="2" customFormat="1" ht="16.5" customHeight="1">
      <c r="A410" s="38"/>
      <c r="B410" s="39"/>
      <c r="C410" s="219" t="s">
        <v>761</v>
      </c>
      <c r="D410" s="219" t="s">
        <v>143</v>
      </c>
      <c r="E410" s="220" t="s">
        <v>762</v>
      </c>
      <c r="F410" s="221" t="s">
        <v>763</v>
      </c>
      <c r="G410" s="222" t="s">
        <v>320</v>
      </c>
      <c r="H410" s="223">
        <v>66.677999999999997</v>
      </c>
      <c r="I410" s="224"/>
      <c r="J410" s="225">
        <f>ROUND(I410*H410,2)</f>
        <v>0</v>
      </c>
      <c r="K410" s="226"/>
      <c r="L410" s="44"/>
      <c r="M410" s="227" t="s">
        <v>1</v>
      </c>
      <c r="N410" s="228" t="s">
        <v>41</v>
      </c>
      <c r="O410" s="91"/>
      <c r="P410" s="229">
        <f>O410*H410</f>
        <v>0</v>
      </c>
      <c r="Q410" s="229">
        <v>0</v>
      </c>
      <c r="R410" s="229">
        <f>Q410*H410</f>
        <v>0</v>
      </c>
      <c r="S410" s="229">
        <v>0</v>
      </c>
      <c r="T410" s="230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31" t="s">
        <v>164</v>
      </c>
      <c r="AT410" s="231" t="s">
        <v>143</v>
      </c>
      <c r="AU410" s="231" t="s">
        <v>86</v>
      </c>
      <c r="AY410" s="17" t="s">
        <v>140</v>
      </c>
      <c r="BE410" s="232">
        <f>IF(N410="základní",J410,0)</f>
        <v>0</v>
      </c>
      <c r="BF410" s="232">
        <f>IF(N410="snížená",J410,0)</f>
        <v>0</v>
      </c>
      <c r="BG410" s="232">
        <f>IF(N410="zákl. přenesená",J410,0)</f>
        <v>0</v>
      </c>
      <c r="BH410" s="232">
        <f>IF(N410="sníž. přenesená",J410,0)</f>
        <v>0</v>
      </c>
      <c r="BI410" s="232">
        <f>IF(N410="nulová",J410,0)</f>
        <v>0</v>
      </c>
      <c r="BJ410" s="17" t="s">
        <v>84</v>
      </c>
      <c r="BK410" s="232">
        <f>ROUND(I410*H410,2)</f>
        <v>0</v>
      </c>
      <c r="BL410" s="17" t="s">
        <v>164</v>
      </c>
      <c r="BM410" s="231" t="s">
        <v>764</v>
      </c>
    </row>
    <row r="411" s="13" customFormat="1">
      <c r="A411" s="13"/>
      <c r="B411" s="233"/>
      <c r="C411" s="234"/>
      <c r="D411" s="235" t="s">
        <v>149</v>
      </c>
      <c r="E411" s="236" t="s">
        <v>1</v>
      </c>
      <c r="F411" s="237" t="s">
        <v>750</v>
      </c>
      <c r="G411" s="234"/>
      <c r="H411" s="236" t="s">
        <v>1</v>
      </c>
      <c r="I411" s="238"/>
      <c r="J411" s="234"/>
      <c r="K411" s="234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149</v>
      </c>
      <c r="AU411" s="243" t="s">
        <v>86</v>
      </c>
      <c r="AV411" s="13" t="s">
        <v>84</v>
      </c>
      <c r="AW411" s="13" t="s">
        <v>32</v>
      </c>
      <c r="AX411" s="13" t="s">
        <v>76</v>
      </c>
      <c r="AY411" s="243" t="s">
        <v>140</v>
      </c>
    </row>
    <row r="412" s="14" customFormat="1">
      <c r="A412" s="14"/>
      <c r="B412" s="244"/>
      <c r="C412" s="245"/>
      <c r="D412" s="235" t="s">
        <v>149</v>
      </c>
      <c r="E412" s="246" t="s">
        <v>1</v>
      </c>
      <c r="F412" s="247" t="s">
        <v>751</v>
      </c>
      <c r="G412" s="245"/>
      <c r="H412" s="248">
        <v>66.677999999999997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4" t="s">
        <v>149</v>
      </c>
      <c r="AU412" s="254" t="s">
        <v>86</v>
      </c>
      <c r="AV412" s="14" t="s">
        <v>86</v>
      </c>
      <c r="AW412" s="14" t="s">
        <v>32</v>
      </c>
      <c r="AX412" s="14" t="s">
        <v>84</v>
      </c>
      <c r="AY412" s="254" t="s">
        <v>140</v>
      </c>
    </row>
    <row r="413" s="12" customFormat="1" ht="22.8" customHeight="1">
      <c r="A413" s="12"/>
      <c r="B413" s="203"/>
      <c r="C413" s="204"/>
      <c r="D413" s="205" t="s">
        <v>75</v>
      </c>
      <c r="E413" s="217" t="s">
        <v>765</v>
      </c>
      <c r="F413" s="217" t="s">
        <v>766</v>
      </c>
      <c r="G413" s="204"/>
      <c r="H413" s="204"/>
      <c r="I413" s="207"/>
      <c r="J413" s="218">
        <f>BK413</f>
        <v>0</v>
      </c>
      <c r="K413" s="204"/>
      <c r="L413" s="209"/>
      <c r="M413" s="210"/>
      <c r="N413" s="211"/>
      <c r="O413" s="211"/>
      <c r="P413" s="212">
        <f>SUM(P414:P415)</f>
        <v>0</v>
      </c>
      <c r="Q413" s="211"/>
      <c r="R413" s="212">
        <f>SUM(R414:R415)</f>
        <v>0</v>
      </c>
      <c r="S413" s="211"/>
      <c r="T413" s="213">
        <f>SUM(T414:T415)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14" t="s">
        <v>84</v>
      </c>
      <c r="AT413" s="215" t="s">
        <v>75</v>
      </c>
      <c r="AU413" s="215" t="s">
        <v>84</v>
      </c>
      <c r="AY413" s="214" t="s">
        <v>140</v>
      </c>
      <c r="BK413" s="216">
        <f>SUM(BK414:BK415)</f>
        <v>0</v>
      </c>
    </row>
    <row r="414" s="2" customFormat="1" ht="37.8" customHeight="1">
      <c r="A414" s="38"/>
      <c r="B414" s="39"/>
      <c r="C414" s="219" t="s">
        <v>767</v>
      </c>
      <c r="D414" s="219" t="s">
        <v>143</v>
      </c>
      <c r="E414" s="220" t="s">
        <v>768</v>
      </c>
      <c r="F414" s="221" t="s">
        <v>769</v>
      </c>
      <c r="G414" s="222" t="s">
        <v>320</v>
      </c>
      <c r="H414" s="223">
        <v>888.39599999999996</v>
      </c>
      <c r="I414" s="224"/>
      <c r="J414" s="225">
        <f>ROUND(I414*H414,2)</f>
        <v>0</v>
      </c>
      <c r="K414" s="226"/>
      <c r="L414" s="44"/>
      <c r="M414" s="227" t="s">
        <v>1</v>
      </c>
      <c r="N414" s="228" t="s">
        <v>41</v>
      </c>
      <c r="O414" s="91"/>
      <c r="P414" s="229">
        <f>O414*H414</f>
        <v>0</v>
      </c>
      <c r="Q414" s="229">
        <v>0</v>
      </c>
      <c r="R414" s="229">
        <f>Q414*H414</f>
        <v>0</v>
      </c>
      <c r="S414" s="229">
        <v>0</v>
      </c>
      <c r="T414" s="230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31" t="s">
        <v>164</v>
      </c>
      <c r="AT414" s="231" t="s">
        <v>143</v>
      </c>
      <c r="AU414" s="231" t="s">
        <v>86</v>
      </c>
      <c r="AY414" s="17" t="s">
        <v>140</v>
      </c>
      <c r="BE414" s="232">
        <f>IF(N414="základní",J414,0)</f>
        <v>0</v>
      </c>
      <c r="BF414" s="232">
        <f>IF(N414="snížená",J414,0)</f>
        <v>0</v>
      </c>
      <c r="BG414" s="232">
        <f>IF(N414="zákl. přenesená",J414,0)</f>
        <v>0</v>
      </c>
      <c r="BH414" s="232">
        <f>IF(N414="sníž. přenesená",J414,0)</f>
        <v>0</v>
      </c>
      <c r="BI414" s="232">
        <f>IF(N414="nulová",J414,0)</f>
        <v>0</v>
      </c>
      <c r="BJ414" s="17" t="s">
        <v>84</v>
      </c>
      <c r="BK414" s="232">
        <f>ROUND(I414*H414,2)</f>
        <v>0</v>
      </c>
      <c r="BL414" s="17" t="s">
        <v>164</v>
      </c>
      <c r="BM414" s="231" t="s">
        <v>770</v>
      </c>
    </row>
    <row r="415" s="2" customFormat="1" ht="44.25" customHeight="1">
      <c r="A415" s="38"/>
      <c r="B415" s="39"/>
      <c r="C415" s="219" t="s">
        <v>771</v>
      </c>
      <c r="D415" s="219" t="s">
        <v>143</v>
      </c>
      <c r="E415" s="220" t="s">
        <v>772</v>
      </c>
      <c r="F415" s="221" t="s">
        <v>773</v>
      </c>
      <c r="G415" s="222" t="s">
        <v>320</v>
      </c>
      <c r="H415" s="223">
        <v>888.39599999999996</v>
      </c>
      <c r="I415" s="224"/>
      <c r="J415" s="225">
        <f>ROUND(I415*H415,2)</f>
        <v>0</v>
      </c>
      <c r="K415" s="226"/>
      <c r="L415" s="44"/>
      <c r="M415" s="280" t="s">
        <v>1</v>
      </c>
      <c r="N415" s="281" t="s">
        <v>41</v>
      </c>
      <c r="O415" s="282"/>
      <c r="P415" s="283">
        <f>O415*H415</f>
        <v>0</v>
      </c>
      <c r="Q415" s="283">
        <v>0</v>
      </c>
      <c r="R415" s="283">
        <f>Q415*H415</f>
        <v>0</v>
      </c>
      <c r="S415" s="283">
        <v>0</v>
      </c>
      <c r="T415" s="284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31" t="s">
        <v>164</v>
      </c>
      <c r="AT415" s="231" t="s">
        <v>143</v>
      </c>
      <c r="AU415" s="231" t="s">
        <v>86</v>
      </c>
      <c r="AY415" s="17" t="s">
        <v>140</v>
      </c>
      <c r="BE415" s="232">
        <f>IF(N415="základní",J415,0)</f>
        <v>0</v>
      </c>
      <c r="BF415" s="232">
        <f>IF(N415="snížená",J415,0)</f>
        <v>0</v>
      </c>
      <c r="BG415" s="232">
        <f>IF(N415="zákl. přenesená",J415,0)</f>
        <v>0</v>
      </c>
      <c r="BH415" s="232">
        <f>IF(N415="sníž. přenesená",J415,0)</f>
        <v>0</v>
      </c>
      <c r="BI415" s="232">
        <f>IF(N415="nulová",J415,0)</f>
        <v>0</v>
      </c>
      <c r="BJ415" s="17" t="s">
        <v>84</v>
      </c>
      <c r="BK415" s="232">
        <f>ROUND(I415*H415,2)</f>
        <v>0</v>
      </c>
      <c r="BL415" s="17" t="s">
        <v>164</v>
      </c>
      <c r="BM415" s="231" t="s">
        <v>774</v>
      </c>
    </row>
    <row r="416" s="2" customFormat="1" ht="6.96" customHeight="1">
      <c r="A416" s="38"/>
      <c r="B416" s="66"/>
      <c r="C416" s="67"/>
      <c r="D416" s="67"/>
      <c r="E416" s="67"/>
      <c r="F416" s="67"/>
      <c r="G416" s="67"/>
      <c r="H416" s="67"/>
      <c r="I416" s="67"/>
      <c r="J416" s="67"/>
      <c r="K416" s="67"/>
      <c r="L416" s="44"/>
      <c r="M416" s="38"/>
      <c r="O416" s="38"/>
      <c r="P416" s="38"/>
      <c r="Q416" s="38"/>
      <c r="R416" s="38"/>
      <c r="S416" s="38"/>
      <c r="T416" s="38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</row>
  </sheetData>
  <sheetProtection sheet="1" autoFilter="0" formatColumns="0" formatRows="0" objects="1" scenarios="1" spinCount="100000" saltValue="UAJ4jGaW3KY+WNovY/vianq6ztyUm9CzX4LVkYxkEwPl8zp+LLngwvBprM49rF++afEEzs7towmZDUmQRv11uA==" hashValue="gd20AMak055CK6fLqnuu74Y7apKArCyiLMh4sO3YUR98X/ea00eEAy0jGkKPIR2zcM+b2+6+kl9HseZbAuFj0Q==" algorithmName="SHA-512" password="CA9C"/>
  <autoFilter ref="C126:K415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111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Otrokovice - regenerace panelového sídliště Trávníky - 2.etapa - komunikace, chodníky a park. stání na ul. SNP-verze 1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775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ROUND((SUM(BE128:BE517)),  2)</f>
        <v>0</v>
      </c>
      <c r="G33" s="38"/>
      <c r="H33" s="38"/>
      <c r="I33" s="155">
        <v>0.20999999999999999</v>
      </c>
      <c r="J33" s="154">
        <f>ROUND(((SUM(BE128:BE517))*I33),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ROUND((SUM(BF128:BF517)),  2)</f>
        <v>0</v>
      </c>
      <c r="G34" s="38"/>
      <c r="H34" s="38"/>
      <c r="I34" s="155">
        <v>0.12</v>
      </c>
      <c r="J34" s="154">
        <f>ROUND(((SUM(BF128:BF517))*I34),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ROUND((SUM(BG128:BG517)),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ROUND((SUM(BH128:BH517)),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ROUND((SUM(BI128:BI517)),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Otrokovice - regenerace panelového sídliště Trávníky - 2.etapa - komunikace, chodníky a park. stání na ul. SNP-verze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101.2 - Komunikace, parkovací stání a chodníky - přímé výdaje - doprovodná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Otrokovice, m.č. Trávníky</v>
      </c>
      <c r="G89" s="40"/>
      <c r="H89" s="40"/>
      <c r="I89" s="32" t="s">
        <v>22</v>
      </c>
      <c r="J89" s="79" t="str">
        <f>IF(J12="","",J12)</f>
        <v>28. 2. 2024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32" t="s">
        <v>30</v>
      </c>
      <c r="J91" s="36" t="str">
        <f>E21</f>
        <v>M.Sedlářová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Ing.L.Alster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115</v>
      </c>
      <c r="D94" s="176"/>
      <c r="E94" s="176"/>
      <c r="F94" s="176"/>
      <c r="G94" s="176"/>
      <c r="H94" s="176"/>
      <c r="I94" s="176"/>
      <c r="J94" s="177" t="s">
        <v>116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117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118</v>
      </c>
    </row>
    <row r="97" s="9" customFormat="1" ht="24.96" customHeight="1">
      <c r="A97" s="9"/>
      <c r="B97" s="179"/>
      <c r="C97" s="180"/>
      <c r="D97" s="181" t="s">
        <v>276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277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278</v>
      </c>
      <c r="E99" s="188"/>
      <c r="F99" s="188"/>
      <c r="G99" s="188"/>
      <c r="H99" s="188"/>
      <c r="I99" s="188"/>
      <c r="J99" s="189">
        <f>J183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279</v>
      </c>
      <c r="E100" s="188"/>
      <c r="F100" s="188"/>
      <c r="G100" s="188"/>
      <c r="H100" s="188"/>
      <c r="I100" s="188"/>
      <c r="J100" s="189">
        <f>J234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280</v>
      </c>
      <c r="E101" s="188"/>
      <c r="F101" s="188"/>
      <c r="G101" s="188"/>
      <c r="H101" s="188"/>
      <c r="I101" s="188"/>
      <c r="J101" s="189">
        <f>J249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776</v>
      </c>
      <c r="E102" s="188"/>
      <c r="F102" s="188"/>
      <c r="G102" s="188"/>
      <c r="H102" s="188"/>
      <c r="I102" s="188"/>
      <c r="J102" s="189">
        <f>J262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281</v>
      </c>
      <c r="E103" s="188"/>
      <c r="F103" s="188"/>
      <c r="G103" s="188"/>
      <c r="H103" s="188"/>
      <c r="I103" s="188"/>
      <c r="J103" s="189">
        <f>J275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282</v>
      </c>
      <c r="E104" s="188"/>
      <c r="F104" s="188"/>
      <c r="G104" s="188"/>
      <c r="H104" s="188"/>
      <c r="I104" s="188"/>
      <c r="J104" s="189">
        <f>J287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283</v>
      </c>
      <c r="E105" s="188"/>
      <c r="F105" s="188"/>
      <c r="G105" s="188"/>
      <c r="H105" s="188"/>
      <c r="I105" s="188"/>
      <c r="J105" s="189">
        <f>J336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284</v>
      </c>
      <c r="E106" s="188"/>
      <c r="F106" s="188"/>
      <c r="G106" s="188"/>
      <c r="H106" s="188"/>
      <c r="I106" s="188"/>
      <c r="J106" s="189">
        <f>J370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285</v>
      </c>
      <c r="E107" s="188"/>
      <c r="F107" s="188"/>
      <c r="G107" s="188"/>
      <c r="H107" s="188"/>
      <c r="I107" s="188"/>
      <c r="J107" s="189">
        <f>J492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286</v>
      </c>
      <c r="E108" s="188"/>
      <c r="F108" s="188"/>
      <c r="G108" s="188"/>
      <c r="H108" s="188"/>
      <c r="I108" s="188"/>
      <c r="J108" s="189">
        <f>J515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124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6.25" customHeight="1">
      <c r="A118" s="38"/>
      <c r="B118" s="39"/>
      <c r="C118" s="40"/>
      <c r="D118" s="40"/>
      <c r="E118" s="174" t="str">
        <f>E7</f>
        <v>Otrokovice - regenerace panelového sídliště Trávníky - 2.etapa - komunikace, chodníky a park. stání na ul. SNP-verze 1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112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30" customHeight="1">
      <c r="A120" s="38"/>
      <c r="B120" s="39"/>
      <c r="C120" s="40"/>
      <c r="D120" s="40"/>
      <c r="E120" s="76" t="str">
        <f>E9</f>
        <v>SO 101.2 - Komunikace, parkovací stání a chodníky - přímé výdaje - doprovodná část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>Otrokovice, m.č. Trávníky</v>
      </c>
      <c r="G122" s="40"/>
      <c r="H122" s="40"/>
      <c r="I122" s="32" t="s">
        <v>22</v>
      </c>
      <c r="J122" s="79" t="str">
        <f>IF(J12="","",J12)</f>
        <v>28. 2. 2024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>Město Otrokovice</v>
      </c>
      <c r="G124" s="40"/>
      <c r="H124" s="40"/>
      <c r="I124" s="32" t="s">
        <v>30</v>
      </c>
      <c r="J124" s="36" t="str">
        <f>E21</f>
        <v>M.Sedlářová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IF(E18="","",E18)</f>
        <v>Vyplň údaj</v>
      </c>
      <c r="G125" s="40"/>
      <c r="H125" s="40"/>
      <c r="I125" s="32" t="s">
        <v>33</v>
      </c>
      <c r="J125" s="36" t="str">
        <f>E24</f>
        <v>Ing.L.Alster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1"/>
      <c r="B127" s="192"/>
      <c r="C127" s="193" t="s">
        <v>125</v>
      </c>
      <c r="D127" s="194" t="s">
        <v>61</v>
      </c>
      <c r="E127" s="194" t="s">
        <v>57</v>
      </c>
      <c r="F127" s="194" t="s">
        <v>58</v>
      </c>
      <c r="G127" s="194" t="s">
        <v>126</v>
      </c>
      <c r="H127" s="194" t="s">
        <v>127</v>
      </c>
      <c r="I127" s="194" t="s">
        <v>128</v>
      </c>
      <c r="J127" s="195" t="s">
        <v>116</v>
      </c>
      <c r="K127" s="196" t="s">
        <v>129</v>
      </c>
      <c r="L127" s="197"/>
      <c r="M127" s="100" t="s">
        <v>1</v>
      </c>
      <c r="N127" s="101" t="s">
        <v>40</v>
      </c>
      <c r="O127" s="101" t="s">
        <v>130</v>
      </c>
      <c r="P127" s="101" t="s">
        <v>131</v>
      </c>
      <c r="Q127" s="101" t="s">
        <v>132</v>
      </c>
      <c r="R127" s="101" t="s">
        <v>133</v>
      </c>
      <c r="S127" s="101" t="s">
        <v>134</v>
      </c>
      <c r="T127" s="102" t="s">
        <v>135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8"/>
      <c r="B128" s="39"/>
      <c r="C128" s="107" t="s">
        <v>136</v>
      </c>
      <c r="D128" s="40"/>
      <c r="E128" s="40"/>
      <c r="F128" s="40"/>
      <c r="G128" s="40"/>
      <c r="H128" s="40"/>
      <c r="I128" s="40"/>
      <c r="J128" s="198">
        <f>BK128</f>
        <v>0</v>
      </c>
      <c r="K128" s="40"/>
      <c r="L128" s="44"/>
      <c r="M128" s="103"/>
      <c r="N128" s="199"/>
      <c r="O128" s="104"/>
      <c r="P128" s="200">
        <f>P129</f>
        <v>0</v>
      </c>
      <c r="Q128" s="104"/>
      <c r="R128" s="200">
        <f>R129</f>
        <v>607.27990487</v>
      </c>
      <c r="S128" s="104"/>
      <c r="T128" s="201">
        <f>T129</f>
        <v>366.55000000000001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75</v>
      </c>
      <c r="AU128" s="17" t="s">
        <v>118</v>
      </c>
      <c r="BK128" s="202">
        <f>BK129</f>
        <v>0</v>
      </c>
    </row>
    <row r="129" s="12" customFormat="1" ht="25.92" customHeight="1">
      <c r="A129" s="12"/>
      <c r="B129" s="203"/>
      <c r="C129" s="204"/>
      <c r="D129" s="205" t="s">
        <v>75</v>
      </c>
      <c r="E129" s="206" t="s">
        <v>287</v>
      </c>
      <c r="F129" s="206" t="s">
        <v>288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P130+P183+P234+P249+P262+P275+P287+P336+P370+P492+P515</f>
        <v>0</v>
      </c>
      <c r="Q129" s="211"/>
      <c r="R129" s="212">
        <f>R130+R183+R234+R249+R262+R275+R287+R336+R370+R492+R515</f>
        <v>607.27990487</v>
      </c>
      <c r="S129" s="211"/>
      <c r="T129" s="213">
        <f>T130+T183+T234+T249+T262+T275+T287+T336+T370+T492+T515</f>
        <v>366.55000000000001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84</v>
      </c>
      <c r="AT129" s="215" t="s">
        <v>75</v>
      </c>
      <c r="AU129" s="215" t="s">
        <v>76</v>
      </c>
      <c r="AY129" s="214" t="s">
        <v>140</v>
      </c>
      <c r="BK129" s="216">
        <f>BK130+BK183+BK234+BK249+BK262+BK275+BK287+BK336+BK370+BK492+BK515</f>
        <v>0</v>
      </c>
    </row>
    <row r="130" s="12" customFormat="1" ht="22.8" customHeight="1">
      <c r="A130" s="12"/>
      <c r="B130" s="203"/>
      <c r="C130" s="204"/>
      <c r="D130" s="205" t="s">
        <v>75</v>
      </c>
      <c r="E130" s="217" t="s">
        <v>84</v>
      </c>
      <c r="F130" s="217" t="s">
        <v>289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SUM(P131:P182)</f>
        <v>0</v>
      </c>
      <c r="Q130" s="211"/>
      <c r="R130" s="212">
        <f>SUM(R131:R182)</f>
        <v>252.63</v>
      </c>
      <c r="S130" s="211"/>
      <c r="T130" s="213">
        <f>SUM(T131:T182)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84</v>
      </c>
      <c r="AT130" s="215" t="s">
        <v>75</v>
      </c>
      <c r="AU130" s="215" t="s">
        <v>84</v>
      </c>
      <c r="AY130" s="214" t="s">
        <v>140</v>
      </c>
      <c r="BK130" s="216">
        <f>SUM(BK131:BK182)</f>
        <v>0</v>
      </c>
    </row>
    <row r="131" s="2" customFormat="1" ht="37.8" customHeight="1">
      <c r="A131" s="38"/>
      <c r="B131" s="39"/>
      <c r="C131" s="219" t="s">
        <v>84</v>
      </c>
      <c r="D131" s="219" t="s">
        <v>143</v>
      </c>
      <c r="E131" s="220" t="s">
        <v>777</v>
      </c>
      <c r="F131" s="221" t="s">
        <v>778</v>
      </c>
      <c r="G131" s="222" t="s">
        <v>292</v>
      </c>
      <c r="H131" s="223">
        <v>536.24000000000001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164</v>
      </c>
      <c r="AT131" s="231" t="s">
        <v>143</v>
      </c>
      <c r="AU131" s="231" t="s">
        <v>86</v>
      </c>
      <c r="AY131" s="17" t="s">
        <v>140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164</v>
      </c>
      <c r="BM131" s="231" t="s">
        <v>779</v>
      </c>
    </row>
    <row r="132" s="14" customFormat="1">
      <c r="A132" s="14"/>
      <c r="B132" s="244"/>
      <c r="C132" s="245"/>
      <c r="D132" s="235" t="s">
        <v>149</v>
      </c>
      <c r="E132" s="246" t="s">
        <v>1</v>
      </c>
      <c r="F132" s="247" t="s">
        <v>780</v>
      </c>
      <c r="G132" s="245"/>
      <c r="H132" s="248">
        <v>397.63999999999999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149</v>
      </c>
      <c r="AU132" s="254" t="s">
        <v>86</v>
      </c>
      <c r="AV132" s="14" t="s">
        <v>86</v>
      </c>
      <c r="AW132" s="14" t="s">
        <v>32</v>
      </c>
      <c r="AX132" s="14" t="s">
        <v>76</v>
      </c>
      <c r="AY132" s="254" t="s">
        <v>140</v>
      </c>
    </row>
    <row r="133" s="13" customFormat="1">
      <c r="A133" s="13"/>
      <c r="B133" s="233"/>
      <c r="C133" s="234"/>
      <c r="D133" s="235" t="s">
        <v>149</v>
      </c>
      <c r="E133" s="236" t="s">
        <v>1</v>
      </c>
      <c r="F133" s="237" t="s">
        <v>781</v>
      </c>
      <c r="G133" s="234"/>
      <c r="H133" s="236" t="s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149</v>
      </c>
      <c r="AU133" s="243" t="s">
        <v>86</v>
      </c>
      <c r="AV133" s="13" t="s">
        <v>84</v>
      </c>
      <c r="AW133" s="13" t="s">
        <v>32</v>
      </c>
      <c r="AX133" s="13" t="s">
        <v>76</v>
      </c>
      <c r="AY133" s="243" t="s">
        <v>140</v>
      </c>
    </row>
    <row r="134" s="14" customFormat="1">
      <c r="A134" s="14"/>
      <c r="B134" s="244"/>
      <c r="C134" s="245"/>
      <c r="D134" s="235" t="s">
        <v>149</v>
      </c>
      <c r="E134" s="246" t="s">
        <v>1</v>
      </c>
      <c r="F134" s="247" t="s">
        <v>782</v>
      </c>
      <c r="G134" s="245"/>
      <c r="H134" s="248">
        <v>188.40000000000001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149</v>
      </c>
      <c r="AU134" s="254" t="s">
        <v>86</v>
      </c>
      <c r="AV134" s="14" t="s">
        <v>86</v>
      </c>
      <c r="AW134" s="14" t="s">
        <v>32</v>
      </c>
      <c r="AX134" s="14" t="s">
        <v>76</v>
      </c>
      <c r="AY134" s="254" t="s">
        <v>140</v>
      </c>
    </row>
    <row r="135" s="13" customFormat="1">
      <c r="A135" s="13"/>
      <c r="B135" s="233"/>
      <c r="C135" s="234"/>
      <c r="D135" s="235" t="s">
        <v>149</v>
      </c>
      <c r="E135" s="236" t="s">
        <v>1</v>
      </c>
      <c r="F135" s="237" t="s">
        <v>783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149</v>
      </c>
      <c r="AU135" s="243" t="s">
        <v>86</v>
      </c>
      <c r="AV135" s="13" t="s">
        <v>84</v>
      </c>
      <c r="AW135" s="13" t="s">
        <v>32</v>
      </c>
      <c r="AX135" s="13" t="s">
        <v>76</v>
      </c>
      <c r="AY135" s="243" t="s">
        <v>140</v>
      </c>
    </row>
    <row r="136" s="14" customFormat="1">
      <c r="A136" s="14"/>
      <c r="B136" s="244"/>
      <c r="C136" s="245"/>
      <c r="D136" s="235" t="s">
        <v>149</v>
      </c>
      <c r="E136" s="246" t="s">
        <v>1</v>
      </c>
      <c r="F136" s="247" t="s">
        <v>784</v>
      </c>
      <c r="G136" s="245"/>
      <c r="H136" s="248">
        <v>25.199999999999999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149</v>
      </c>
      <c r="AU136" s="254" t="s">
        <v>86</v>
      </c>
      <c r="AV136" s="14" t="s">
        <v>86</v>
      </c>
      <c r="AW136" s="14" t="s">
        <v>32</v>
      </c>
      <c r="AX136" s="14" t="s">
        <v>76</v>
      </c>
      <c r="AY136" s="254" t="s">
        <v>140</v>
      </c>
    </row>
    <row r="137" s="13" customFormat="1">
      <c r="A137" s="13"/>
      <c r="B137" s="233"/>
      <c r="C137" s="234"/>
      <c r="D137" s="235" t="s">
        <v>149</v>
      </c>
      <c r="E137" s="236" t="s">
        <v>1</v>
      </c>
      <c r="F137" s="237" t="s">
        <v>297</v>
      </c>
      <c r="G137" s="234"/>
      <c r="H137" s="236" t="s">
        <v>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149</v>
      </c>
      <c r="AU137" s="243" t="s">
        <v>86</v>
      </c>
      <c r="AV137" s="13" t="s">
        <v>84</v>
      </c>
      <c r="AW137" s="13" t="s">
        <v>32</v>
      </c>
      <c r="AX137" s="13" t="s">
        <v>76</v>
      </c>
      <c r="AY137" s="243" t="s">
        <v>140</v>
      </c>
    </row>
    <row r="138" s="14" customFormat="1">
      <c r="A138" s="14"/>
      <c r="B138" s="244"/>
      <c r="C138" s="245"/>
      <c r="D138" s="235" t="s">
        <v>149</v>
      </c>
      <c r="E138" s="246" t="s">
        <v>1</v>
      </c>
      <c r="F138" s="247" t="s">
        <v>785</v>
      </c>
      <c r="G138" s="245"/>
      <c r="H138" s="248">
        <v>-75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149</v>
      </c>
      <c r="AU138" s="254" t="s">
        <v>86</v>
      </c>
      <c r="AV138" s="14" t="s">
        <v>86</v>
      </c>
      <c r="AW138" s="14" t="s">
        <v>32</v>
      </c>
      <c r="AX138" s="14" t="s">
        <v>76</v>
      </c>
      <c r="AY138" s="254" t="s">
        <v>140</v>
      </c>
    </row>
    <row r="139" s="15" customFormat="1">
      <c r="A139" s="15"/>
      <c r="B139" s="258"/>
      <c r="C139" s="259"/>
      <c r="D139" s="235" t="s">
        <v>149</v>
      </c>
      <c r="E139" s="260" t="s">
        <v>1</v>
      </c>
      <c r="F139" s="261" t="s">
        <v>301</v>
      </c>
      <c r="G139" s="259"/>
      <c r="H139" s="262">
        <v>536.24000000000001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8" t="s">
        <v>149</v>
      </c>
      <c r="AU139" s="268" t="s">
        <v>86</v>
      </c>
      <c r="AV139" s="15" t="s">
        <v>164</v>
      </c>
      <c r="AW139" s="15" t="s">
        <v>32</v>
      </c>
      <c r="AX139" s="15" t="s">
        <v>84</v>
      </c>
      <c r="AY139" s="268" t="s">
        <v>140</v>
      </c>
    </row>
    <row r="140" s="2" customFormat="1" ht="44.25" customHeight="1">
      <c r="A140" s="38"/>
      <c r="B140" s="39"/>
      <c r="C140" s="219" t="s">
        <v>86</v>
      </c>
      <c r="D140" s="219" t="s">
        <v>143</v>
      </c>
      <c r="E140" s="220" t="s">
        <v>302</v>
      </c>
      <c r="F140" s="221" t="s">
        <v>303</v>
      </c>
      <c r="G140" s="222" t="s">
        <v>292</v>
      </c>
      <c r="H140" s="223">
        <v>138.40000000000001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41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164</v>
      </c>
      <c r="AT140" s="231" t="s">
        <v>143</v>
      </c>
      <c r="AU140" s="231" t="s">
        <v>86</v>
      </c>
      <c r="AY140" s="17" t="s">
        <v>140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164</v>
      </c>
      <c r="BM140" s="231" t="s">
        <v>786</v>
      </c>
    </row>
    <row r="141" s="13" customFormat="1">
      <c r="A141" s="13"/>
      <c r="B141" s="233"/>
      <c r="C141" s="234"/>
      <c r="D141" s="235" t="s">
        <v>149</v>
      </c>
      <c r="E141" s="236" t="s">
        <v>1</v>
      </c>
      <c r="F141" s="237" t="s">
        <v>787</v>
      </c>
      <c r="G141" s="234"/>
      <c r="H141" s="236" t="s">
        <v>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149</v>
      </c>
      <c r="AU141" s="243" t="s">
        <v>86</v>
      </c>
      <c r="AV141" s="13" t="s">
        <v>84</v>
      </c>
      <c r="AW141" s="13" t="s">
        <v>32</v>
      </c>
      <c r="AX141" s="13" t="s">
        <v>76</v>
      </c>
      <c r="AY141" s="243" t="s">
        <v>140</v>
      </c>
    </row>
    <row r="142" s="14" customFormat="1">
      <c r="A142" s="14"/>
      <c r="B142" s="244"/>
      <c r="C142" s="245"/>
      <c r="D142" s="235" t="s">
        <v>149</v>
      </c>
      <c r="E142" s="246" t="s">
        <v>1</v>
      </c>
      <c r="F142" s="247" t="s">
        <v>788</v>
      </c>
      <c r="G142" s="245"/>
      <c r="H142" s="248">
        <v>112.8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149</v>
      </c>
      <c r="AU142" s="254" t="s">
        <v>86</v>
      </c>
      <c r="AV142" s="14" t="s">
        <v>86</v>
      </c>
      <c r="AW142" s="14" t="s">
        <v>32</v>
      </c>
      <c r="AX142" s="14" t="s">
        <v>76</v>
      </c>
      <c r="AY142" s="254" t="s">
        <v>140</v>
      </c>
    </row>
    <row r="143" s="13" customFormat="1">
      <c r="A143" s="13"/>
      <c r="B143" s="233"/>
      <c r="C143" s="234"/>
      <c r="D143" s="235" t="s">
        <v>149</v>
      </c>
      <c r="E143" s="236" t="s">
        <v>1</v>
      </c>
      <c r="F143" s="237" t="s">
        <v>305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149</v>
      </c>
      <c r="AU143" s="243" t="s">
        <v>86</v>
      </c>
      <c r="AV143" s="13" t="s">
        <v>84</v>
      </c>
      <c r="AW143" s="13" t="s">
        <v>32</v>
      </c>
      <c r="AX143" s="13" t="s">
        <v>76</v>
      </c>
      <c r="AY143" s="243" t="s">
        <v>140</v>
      </c>
    </row>
    <row r="144" s="14" customFormat="1">
      <c r="A144" s="14"/>
      <c r="B144" s="244"/>
      <c r="C144" s="245"/>
      <c r="D144" s="235" t="s">
        <v>149</v>
      </c>
      <c r="E144" s="246" t="s">
        <v>1</v>
      </c>
      <c r="F144" s="247" t="s">
        <v>789</v>
      </c>
      <c r="G144" s="245"/>
      <c r="H144" s="248">
        <v>25.600000000000001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149</v>
      </c>
      <c r="AU144" s="254" t="s">
        <v>86</v>
      </c>
      <c r="AV144" s="14" t="s">
        <v>86</v>
      </c>
      <c r="AW144" s="14" t="s">
        <v>32</v>
      </c>
      <c r="AX144" s="14" t="s">
        <v>76</v>
      </c>
      <c r="AY144" s="254" t="s">
        <v>140</v>
      </c>
    </row>
    <row r="145" s="15" customFormat="1">
      <c r="A145" s="15"/>
      <c r="B145" s="258"/>
      <c r="C145" s="259"/>
      <c r="D145" s="235" t="s">
        <v>149</v>
      </c>
      <c r="E145" s="260" t="s">
        <v>1</v>
      </c>
      <c r="F145" s="261" t="s">
        <v>301</v>
      </c>
      <c r="G145" s="259"/>
      <c r="H145" s="262">
        <v>138.40000000000001</v>
      </c>
      <c r="I145" s="263"/>
      <c r="J145" s="259"/>
      <c r="K145" s="259"/>
      <c r="L145" s="264"/>
      <c r="M145" s="265"/>
      <c r="N145" s="266"/>
      <c r="O145" s="266"/>
      <c r="P145" s="266"/>
      <c r="Q145" s="266"/>
      <c r="R145" s="266"/>
      <c r="S145" s="266"/>
      <c r="T145" s="26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8" t="s">
        <v>149</v>
      </c>
      <c r="AU145" s="268" t="s">
        <v>86</v>
      </c>
      <c r="AV145" s="15" t="s">
        <v>164</v>
      </c>
      <c r="AW145" s="15" t="s">
        <v>32</v>
      </c>
      <c r="AX145" s="15" t="s">
        <v>84</v>
      </c>
      <c r="AY145" s="268" t="s">
        <v>140</v>
      </c>
    </row>
    <row r="146" s="2" customFormat="1" ht="24.15" customHeight="1">
      <c r="A146" s="38"/>
      <c r="B146" s="39"/>
      <c r="C146" s="219" t="s">
        <v>157</v>
      </c>
      <c r="D146" s="219" t="s">
        <v>143</v>
      </c>
      <c r="E146" s="220" t="s">
        <v>309</v>
      </c>
      <c r="F146" s="221" t="s">
        <v>310</v>
      </c>
      <c r="G146" s="222" t="s">
        <v>292</v>
      </c>
      <c r="H146" s="223">
        <v>1.5600000000000001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41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164</v>
      </c>
      <c r="AT146" s="231" t="s">
        <v>143</v>
      </c>
      <c r="AU146" s="231" t="s">
        <v>86</v>
      </c>
      <c r="AY146" s="17" t="s">
        <v>140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84</v>
      </c>
      <c r="BK146" s="232">
        <f>ROUND(I146*H146,2)</f>
        <v>0</v>
      </c>
      <c r="BL146" s="17" t="s">
        <v>164</v>
      </c>
      <c r="BM146" s="231" t="s">
        <v>790</v>
      </c>
    </row>
    <row r="147" s="13" customFormat="1">
      <c r="A147" s="13"/>
      <c r="B147" s="233"/>
      <c r="C147" s="234"/>
      <c r="D147" s="235" t="s">
        <v>149</v>
      </c>
      <c r="E147" s="236" t="s">
        <v>1</v>
      </c>
      <c r="F147" s="237" t="s">
        <v>791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149</v>
      </c>
      <c r="AU147" s="243" t="s">
        <v>86</v>
      </c>
      <c r="AV147" s="13" t="s">
        <v>84</v>
      </c>
      <c r="AW147" s="13" t="s">
        <v>32</v>
      </c>
      <c r="AX147" s="13" t="s">
        <v>76</v>
      </c>
      <c r="AY147" s="243" t="s">
        <v>140</v>
      </c>
    </row>
    <row r="148" s="14" customFormat="1">
      <c r="A148" s="14"/>
      <c r="B148" s="244"/>
      <c r="C148" s="245"/>
      <c r="D148" s="235" t="s">
        <v>149</v>
      </c>
      <c r="E148" s="246" t="s">
        <v>1</v>
      </c>
      <c r="F148" s="247" t="s">
        <v>792</v>
      </c>
      <c r="G148" s="245"/>
      <c r="H148" s="248">
        <v>1.5600000000000001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149</v>
      </c>
      <c r="AU148" s="254" t="s">
        <v>86</v>
      </c>
      <c r="AV148" s="14" t="s">
        <v>86</v>
      </c>
      <c r="AW148" s="14" t="s">
        <v>32</v>
      </c>
      <c r="AX148" s="14" t="s">
        <v>84</v>
      </c>
      <c r="AY148" s="254" t="s">
        <v>140</v>
      </c>
    </row>
    <row r="149" s="2" customFormat="1" ht="37.8" customHeight="1">
      <c r="A149" s="38"/>
      <c r="B149" s="39"/>
      <c r="C149" s="219" t="s">
        <v>164</v>
      </c>
      <c r="D149" s="219" t="s">
        <v>143</v>
      </c>
      <c r="E149" s="220" t="s">
        <v>793</v>
      </c>
      <c r="F149" s="221" t="s">
        <v>794</v>
      </c>
      <c r="G149" s="222" t="s">
        <v>292</v>
      </c>
      <c r="H149" s="223">
        <v>138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41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164</v>
      </c>
      <c r="AT149" s="231" t="s">
        <v>143</v>
      </c>
      <c r="AU149" s="231" t="s">
        <v>86</v>
      </c>
      <c r="AY149" s="17" t="s">
        <v>140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84</v>
      </c>
      <c r="BK149" s="232">
        <f>ROUND(I149*H149,2)</f>
        <v>0</v>
      </c>
      <c r="BL149" s="17" t="s">
        <v>164</v>
      </c>
      <c r="BM149" s="231" t="s">
        <v>795</v>
      </c>
    </row>
    <row r="150" s="13" customFormat="1">
      <c r="A150" s="13"/>
      <c r="B150" s="233"/>
      <c r="C150" s="234"/>
      <c r="D150" s="235" t="s">
        <v>149</v>
      </c>
      <c r="E150" s="236" t="s">
        <v>1</v>
      </c>
      <c r="F150" s="237" t="s">
        <v>787</v>
      </c>
      <c r="G150" s="234"/>
      <c r="H150" s="236" t="s">
        <v>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149</v>
      </c>
      <c r="AU150" s="243" t="s">
        <v>86</v>
      </c>
      <c r="AV150" s="13" t="s">
        <v>84</v>
      </c>
      <c r="AW150" s="13" t="s">
        <v>32</v>
      </c>
      <c r="AX150" s="13" t="s">
        <v>76</v>
      </c>
      <c r="AY150" s="243" t="s">
        <v>140</v>
      </c>
    </row>
    <row r="151" s="14" customFormat="1">
      <c r="A151" s="14"/>
      <c r="B151" s="244"/>
      <c r="C151" s="245"/>
      <c r="D151" s="235" t="s">
        <v>149</v>
      </c>
      <c r="E151" s="246" t="s">
        <v>1</v>
      </c>
      <c r="F151" s="247" t="s">
        <v>788</v>
      </c>
      <c r="G151" s="245"/>
      <c r="H151" s="248">
        <v>112.8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149</v>
      </c>
      <c r="AU151" s="254" t="s">
        <v>86</v>
      </c>
      <c r="AV151" s="14" t="s">
        <v>86</v>
      </c>
      <c r="AW151" s="14" t="s">
        <v>32</v>
      </c>
      <c r="AX151" s="14" t="s">
        <v>76</v>
      </c>
      <c r="AY151" s="254" t="s">
        <v>140</v>
      </c>
    </row>
    <row r="152" s="13" customFormat="1">
      <c r="A152" s="13"/>
      <c r="B152" s="233"/>
      <c r="C152" s="234"/>
      <c r="D152" s="235" t="s">
        <v>149</v>
      </c>
      <c r="E152" s="236" t="s">
        <v>1</v>
      </c>
      <c r="F152" s="237" t="s">
        <v>783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149</v>
      </c>
      <c r="AU152" s="243" t="s">
        <v>86</v>
      </c>
      <c r="AV152" s="13" t="s">
        <v>84</v>
      </c>
      <c r="AW152" s="13" t="s">
        <v>32</v>
      </c>
      <c r="AX152" s="13" t="s">
        <v>76</v>
      </c>
      <c r="AY152" s="243" t="s">
        <v>140</v>
      </c>
    </row>
    <row r="153" s="14" customFormat="1">
      <c r="A153" s="14"/>
      <c r="B153" s="244"/>
      <c r="C153" s="245"/>
      <c r="D153" s="235" t="s">
        <v>149</v>
      </c>
      <c r="E153" s="246" t="s">
        <v>1</v>
      </c>
      <c r="F153" s="247" t="s">
        <v>784</v>
      </c>
      <c r="G153" s="245"/>
      <c r="H153" s="248">
        <v>25.199999999999999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149</v>
      </c>
      <c r="AU153" s="254" t="s">
        <v>86</v>
      </c>
      <c r="AV153" s="14" t="s">
        <v>86</v>
      </c>
      <c r="AW153" s="14" t="s">
        <v>32</v>
      </c>
      <c r="AX153" s="14" t="s">
        <v>76</v>
      </c>
      <c r="AY153" s="254" t="s">
        <v>140</v>
      </c>
    </row>
    <row r="154" s="15" customFormat="1">
      <c r="A154" s="15"/>
      <c r="B154" s="258"/>
      <c r="C154" s="259"/>
      <c r="D154" s="235" t="s">
        <v>149</v>
      </c>
      <c r="E154" s="260" t="s">
        <v>1</v>
      </c>
      <c r="F154" s="261" t="s">
        <v>301</v>
      </c>
      <c r="G154" s="259"/>
      <c r="H154" s="262">
        <v>138</v>
      </c>
      <c r="I154" s="263"/>
      <c r="J154" s="259"/>
      <c r="K154" s="259"/>
      <c r="L154" s="264"/>
      <c r="M154" s="265"/>
      <c r="N154" s="266"/>
      <c r="O154" s="266"/>
      <c r="P154" s="266"/>
      <c r="Q154" s="266"/>
      <c r="R154" s="266"/>
      <c r="S154" s="266"/>
      <c r="T154" s="26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8" t="s">
        <v>149</v>
      </c>
      <c r="AU154" s="268" t="s">
        <v>86</v>
      </c>
      <c r="AV154" s="15" t="s">
        <v>164</v>
      </c>
      <c r="AW154" s="15" t="s">
        <v>32</v>
      </c>
      <c r="AX154" s="15" t="s">
        <v>84</v>
      </c>
      <c r="AY154" s="268" t="s">
        <v>140</v>
      </c>
    </row>
    <row r="155" s="2" customFormat="1" ht="62.7" customHeight="1">
      <c r="A155" s="38"/>
      <c r="B155" s="39"/>
      <c r="C155" s="219" t="s">
        <v>139</v>
      </c>
      <c r="D155" s="219" t="s">
        <v>143</v>
      </c>
      <c r="E155" s="220" t="s">
        <v>314</v>
      </c>
      <c r="F155" s="221" t="s">
        <v>315</v>
      </c>
      <c r="G155" s="222" t="s">
        <v>292</v>
      </c>
      <c r="H155" s="223">
        <v>676.20000000000005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41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164</v>
      </c>
      <c r="AT155" s="231" t="s">
        <v>143</v>
      </c>
      <c r="AU155" s="231" t="s">
        <v>86</v>
      </c>
      <c r="AY155" s="17" t="s">
        <v>140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84</v>
      </c>
      <c r="BK155" s="232">
        <f>ROUND(I155*H155,2)</f>
        <v>0</v>
      </c>
      <c r="BL155" s="17" t="s">
        <v>164</v>
      </c>
      <c r="BM155" s="231" t="s">
        <v>796</v>
      </c>
    </row>
    <row r="156" s="14" customFormat="1">
      <c r="A156" s="14"/>
      <c r="B156" s="244"/>
      <c r="C156" s="245"/>
      <c r="D156" s="235" t="s">
        <v>149</v>
      </c>
      <c r="E156" s="246" t="s">
        <v>1</v>
      </c>
      <c r="F156" s="247" t="s">
        <v>797</v>
      </c>
      <c r="G156" s="245"/>
      <c r="H156" s="248">
        <v>676.20000000000005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149</v>
      </c>
      <c r="AU156" s="254" t="s">
        <v>86</v>
      </c>
      <c r="AV156" s="14" t="s">
        <v>86</v>
      </c>
      <c r="AW156" s="14" t="s">
        <v>32</v>
      </c>
      <c r="AX156" s="14" t="s">
        <v>84</v>
      </c>
      <c r="AY156" s="254" t="s">
        <v>140</v>
      </c>
    </row>
    <row r="157" s="2" customFormat="1" ht="44.25" customHeight="1">
      <c r="A157" s="38"/>
      <c r="B157" s="39"/>
      <c r="C157" s="219" t="s">
        <v>177</v>
      </c>
      <c r="D157" s="219" t="s">
        <v>143</v>
      </c>
      <c r="E157" s="220" t="s">
        <v>318</v>
      </c>
      <c r="F157" s="221" t="s">
        <v>319</v>
      </c>
      <c r="G157" s="222" t="s">
        <v>320</v>
      </c>
      <c r="H157" s="223">
        <v>1149.54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41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164</v>
      </c>
      <c r="AT157" s="231" t="s">
        <v>143</v>
      </c>
      <c r="AU157" s="231" t="s">
        <v>86</v>
      </c>
      <c r="AY157" s="17" t="s">
        <v>140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84</v>
      </c>
      <c r="BK157" s="232">
        <f>ROUND(I157*H157,2)</f>
        <v>0</v>
      </c>
      <c r="BL157" s="17" t="s">
        <v>164</v>
      </c>
      <c r="BM157" s="231" t="s">
        <v>798</v>
      </c>
    </row>
    <row r="158" s="13" customFormat="1">
      <c r="A158" s="13"/>
      <c r="B158" s="233"/>
      <c r="C158" s="234"/>
      <c r="D158" s="235" t="s">
        <v>149</v>
      </c>
      <c r="E158" s="236" t="s">
        <v>1</v>
      </c>
      <c r="F158" s="237" t="s">
        <v>322</v>
      </c>
      <c r="G158" s="234"/>
      <c r="H158" s="236" t="s">
        <v>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149</v>
      </c>
      <c r="AU158" s="243" t="s">
        <v>86</v>
      </c>
      <c r="AV158" s="13" t="s">
        <v>84</v>
      </c>
      <c r="AW158" s="13" t="s">
        <v>32</v>
      </c>
      <c r="AX158" s="13" t="s">
        <v>76</v>
      </c>
      <c r="AY158" s="243" t="s">
        <v>140</v>
      </c>
    </row>
    <row r="159" s="14" customFormat="1">
      <c r="A159" s="14"/>
      <c r="B159" s="244"/>
      <c r="C159" s="245"/>
      <c r="D159" s="235" t="s">
        <v>149</v>
      </c>
      <c r="E159" s="246" t="s">
        <v>1</v>
      </c>
      <c r="F159" s="247" t="s">
        <v>799</v>
      </c>
      <c r="G159" s="245"/>
      <c r="H159" s="248">
        <v>1149.54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149</v>
      </c>
      <c r="AU159" s="254" t="s">
        <v>86</v>
      </c>
      <c r="AV159" s="14" t="s">
        <v>86</v>
      </c>
      <c r="AW159" s="14" t="s">
        <v>32</v>
      </c>
      <c r="AX159" s="14" t="s">
        <v>84</v>
      </c>
      <c r="AY159" s="254" t="s">
        <v>140</v>
      </c>
    </row>
    <row r="160" s="2" customFormat="1" ht="44.25" customHeight="1">
      <c r="A160" s="38"/>
      <c r="B160" s="39"/>
      <c r="C160" s="219" t="s">
        <v>183</v>
      </c>
      <c r="D160" s="219" t="s">
        <v>143</v>
      </c>
      <c r="E160" s="220" t="s">
        <v>324</v>
      </c>
      <c r="F160" s="221" t="s">
        <v>325</v>
      </c>
      <c r="G160" s="222" t="s">
        <v>292</v>
      </c>
      <c r="H160" s="223">
        <v>75.555000000000007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41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164</v>
      </c>
      <c r="AT160" s="231" t="s">
        <v>143</v>
      </c>
      <c r="AU160" s="231" t="s">
        <v>86</v>
      </c>
      <c r="AY160" s="17" t="s">
        <v>140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84</v>
      </c>
      <c r="BK160" s="232">
        <f>ROUND(I160*H160,2)</f>
        <v>0</v>
      </c>
      <c r="BL160" s="17" t="s">
        <v>164</v>
      </c>
      <c r="BM160" s="231" t="s">
        <v>800</v>
      </c>
    </row>
    <row r="161" s="13" customFormat="1">
      <c r="A161" s="13"/>
      <c r="B161" s="233"/>
      <c r="C161" s="234"/>
      <c r="D161" s="235" t="s">
        <v>149</v>
      </c>
      <c r="E161" s="236" t="s">
        <v>1</v>
      </c>
      <c r="F161" s="237" t="s">
        <v>787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149</v>
      </c>
      <c r="AU161" s="243" t="s">
        <v>86</v>
      </c>
      <c r="AV161" s="13" t="s">
        <v>84</v>
      </c>
      <c r="AW161" s="13" t="s">
        <v>32</v>
      </c>
      <c r="AX161" s="13" t="s">
        <v>76</v>
      </c>
      <c r="AY161" s="243" t="s">
        <v>140</v>
      </c>
    </row>
    <row r="162" s="14" customFormat="1">
      <c r="A162" s="14"/>
      <c r="B162" s="244"/>
      <c r="C162" s="245"/>
      <c r="D162" s="235" t="s">
        <v>149</v>
      </c>
      <c r="E162" s="246" t="s">
        <v>1</v>
      </c>
      <c r="F162" s="247" t="s">
        <v>788</v>
      </c>
      <c r="G162" s="245"/>
      <c r="H162" s="248">
        <v>112.8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149</v>
      </c>
      <c r="AU162" s="254" t="s">
        <v>86</v>
      </c>
      <c r="AV162" s="14" t="s">
        <v>86</v>
      </c>
      <c r="AW162" s="14" t="s">
        <v>32</v>
      </c>
      <c r="AX162" s="14" t="s">
        <v>76</v>
      </c>
      <c r="AY162" s="254" t="s">
        <v>140</v>
      </c>
    </row>
    <row r="163" s="13" customFormat="1">
      <c r="A163" s="13"/>
      <c r="B163" s="233"/>
      <c r="C163" s="234"/>
      <c r="D163" s="235" t="s">
        <v>149</v>
      </c>
      <c r="E163" s="236" t="s">
        <v>1</v>
      </c>
      <c r="F163" s="237" t="s">
        <v>783</v>
      </c>
      <c r="G163" s="234"/>
      <c r="H163" s="236" t="s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149</v>
      </c>
      <c r="AU163" s="243" t="s">
        <v>86</v>
      </c>
      <c r="AV163" s="13" t="s">
        <v>84</v>
      </c>
      <c r="AW163" s="13" t="s">
        <v>32</v>
      </c>
      <c r="AX163" s="13" t="s">
        <v>76</v>
      </c>
      <c r="AY163" s="243" t="s">
        <v>140</v>
      </c>
    </row>
    <row r="164" s="14" customFormat="1">
      <c r="A164" s="14"/>
      <c r="B164" s="244"/>
      <c r="C164" s="245"/>
      <c r="D164" s="235" t="s">
        <v>149</v>
      </c>
      <c r="E164" s="246" t="s">
        <v>1</v>
      </c>
      <c r="F164" s="247" t="s">
        <v>801</v>
      </c>
      <c r="G164" s="245"/>
      <c r="H164" s="248">
        <v>20.475000000000001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149</v>
      </c>
      <c r="AU164" s="254" t="s">
        <v>86</v>
      </c>
      <c r="AV164" s="14" t="s">
        <v>86</v>
      </c>
      <c r="AW164" s="14" t="s">
        <v>32</v>
      </c>
      <c r="AX164" s="14" t="s">
        <v>76</v>
      </c>
      <c r="AY164" s="254" t="s">
        <v>140</v>
      </c>
    </row>
    <row r="165" s="13" customFormat="1">
      <c r="A165" s="13"/>
      <c r="B165" s="233"/>
      <c r="C165" s="234"/>
      <c r="D165" s="235" t="s">
        <v>149</v>
      </c>
      <c r="E165" s="236" t="s">
        <v>1</v>
      </c>
      <c r="F165" s="237" t="s">
        <v>802</v>
      </c>
      <c r="G165" s="234"/>
      <c r="H165" s="236" t="s">
        <v>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149</v>
      </c>
      <c r="AU165" s="243" t="s">
        <v>86</v>
      </c>
      <c r="AV165" s="13" t="s">
        <v>84</v>
      </c>
      <c r="AW165" s="13" t="s">
        <v>32</v>
      </c>
      <c r="AX165" s="13" t="s">
        <v>76</v>
      </c>
      <c r="AY165" s="243" t="s">
        <v>140</v>
      </c>
    </row>
    <row r="166" s="14" customFormat="1">
      <c r="A166" s="14"/>
      <c r="B166" s="244"/>
      <c r="C166" s="245"/>
      <c r="D166" s="235" t="s">
        <v>149</v>
      </c>
      <c r="E166" s="246" t="s">
        <v>1</v>
      </c>
      <c r="F166" s="247" t="s">
        <v>803</v>
      </c>
      <c r="G166" s="245"/>
      <c r="H166" s="248">
        <v>4.3200000000000003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149</v>
      </c>
      <c r="AU166" s="254" t="s">
        <v>86</v>
      </c>
      <c r="AV166" s="14" t="s">
        <v>86</v>
      </c>
      <c r="AW166" s="14" t="s">
        <v>32</v>
      </c>
      <c r="AX166" s="14" t="s">
        <v>76</v>
      </c>
      <c r="AY166" s="254" t="s">
        <v>140</v>
      </c>
    </row>
    <row r="167" s="13" customFormat="1">
      <c r="A167" s="13"/>
      <c r="B167" s="233"/>
      <c r="C167" s="234"/>
      <c r="D167" s="235" t="s">
        <v>149</v>
      </c>
      <c r="E167" s="236" t="s">
        <v>1</v>
      </c>
      <c r="F167" s="237" t="s">
        <v>330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149</v>
      </c>
      <c r="AU167" s="243" t="s">
        <v>86</v>
      </c>
      <c r="AV167" s="13" t="s">
        <v>84</v>
      </c>
      <c r="AW167" s="13" t="s">
        <v>32</v>
      </c>
      <c r="AX167" s="13" t="s">
        <v>76</v>
      </c>
      <c r="AY167" s="243" t="s">
        <v>140</v>
      </c>
    </row>
    <row r="168" s="14" customFormat="1">
      <c r="A168" s="14"/>
      <c r="B168" s="244"/>
      <c r="C168" s="245"/>
      <c r="D168" s="235" t="s">
        <v>149</v>
      </c>
      <c r="E168" s="246" t="s">
        <v>1</v>
      </c>
      <c r="F168" s="247" t="s">
        <v>804</v>
      </c>
      <c r="G168" s="245"/>
      <c r="H168" s="248">
        <v>-50.759999999999998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149</v>
      </c>
      <c r="AU168" s="254" t="s">
        <v>86</v>
      </c>
      <c r="AV168" s="14" t="s">
        <v>86</v>
      </c>
      <c r="AW168" s="14" t="s">
        <v>32</v>
      </c>
      <c r="AX168" s="14" t="s">
        <v>76</v>
      </c>
      <c r="AY168" s="254" t="s">
        <v>140</v>
      </c>
    </row>
    <row r="169" s="13" customFormat="1">
      <c r="A169" s="13"/>
      <c r="B169" s="233"/>
      <c r="C169" s="234"/>
      <c r="D169" s="235" t="s">
        <v>149</v>
      </c>
      <c r="E169" s="236" t="s">
        <v>1</v>
      </c>
      <c r="F169" s="237" t="s">
        <v>332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149</v>
      </c>
      <c r="AU169" s="243" t="s">
        <v>86</v>
      </c>
      <c r="AV169" s="13" t="s">
        <v>84</v>
      </c>
      <c r="AW169" s="13" t="s">
        <v>32</v>
      </c>
      <c r="AX169" s="13" t="s">
        <v>76</v>
      </c>
      <c r="AY169" s="243" t="s">
        <v>140</v>
      </c>
    </row>
    <row r="170" s="14" customFormat="1">
      <c r="A170" s="14"/>
      <c r="B170" s="244"/>
      <c r="C170" s="245"/>
      <c r="D170" s="235" t="s">
        <v>149</v>
      </c>
      <c r="E170" s="246" t="s">
        <v>1</v>
      </c>
      <c r="F170" s="247" t="s">
        <v>805</v>
      </c>
      <c r="G170" s="245"/>
      <c r="H170" s="248">
        <v>-11.279999999999999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149</v>
      </c>
      <c r="AU170" s="254" t="s">
        <v>86</v>
      </c>
      <c r="AV170" s="14" t="s">
        <v>86</v>
      </c>
      <c r="AW170" s="14" t="s">
        <v>32</v>
      </c>
      <c r="AX170" s="14" t="s">
        <v>76</v>
      </c>
      <c r="AY170" s="254" t="s">
        <v>140</v>
      </c>
    </row>
    <row r="171" s="15" customFormat="1">
      <c r="A171" s="15"/>
      <c r="B171" s="258"/>
      <c r="C171" s="259"/>
      <c r="D171" s="235" t="s">
        <v>149</v>
      </c>
      <c r="E171" s="260" t="s">
        <v>1</v>
      </c>
      <c r="F171" s="261" t="s">
        <v>301</v>
      </c>
      <c r="G171" s="259"/>
      <c r="H171" s="262">
        <v>75.555000000000007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8" t="s">
        <v>149</v>
      </c>
      <c r="AU171" s="268" t="s">
        <v>86</v>
      </c>
      <c r="AV171" s="15" t="s">
        <v>164</v>
      </c>
      <c r="AW171" s="15" t="s">
        <v>32</v>
      </c>
      <c r="AX171" s="15" t="s">
        <v>84</v>
      </c>
      <c r="AY171" s="268" t="s">
        <v>140</v>
      </c>
    </row>
    <row r="172" s="2" customFormat="1" ht="16.5" customHeight="1">
      <c r="A172" s="38"/>
      <c r="B172" s="39"/>
      <c r="C172" s="269" t="s">
        <v>190</v>
      </c>
      <c r="D172" s="269" t="s">
        <v>334</v>
      </c>
      <c r="E172" s="270" t="s">
        <v>335</v>
      </c>
      <c r="F172" s="271" t="s">
        <v>336</v>
      </c>
      <c r="G172" s="272" t="s">
        <v>320</v>
      </c>
      <c r="H172" s="273">
        <v>151.11000000000001</v>
      </c>
      <c r="I172" s="274"/>
      <c r="J172" s="275">
        <f>ROUND(I172*H172,2)</f>
        <v>0</v>
      </c>
      <c r="K172" s="276"/>
      <c r="L172" s="277"/>
      <c r="M172" s="278" t="s">
        <v>1</v>
      </c>
      <c r="N172" s="279" t="s">
        <v>41</v>
      </c>
      <c r="O172" s="91"/>
      <c r="P172" s="229">
        <f>O172*H172</f>
        <v>0</v>
      </c>
      <c r="Q172" s="229">
        <v>1</v>
      </c>
      <c r="R172" s="229">
        <f>Q172*H172</f>
        <v>151.11000000000001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190</v>
      </c>
      <c r="AT172" s="231" t="s">
        <v>334</v>
      </c>
      <c r="AU172" s="231" t="s">
        <v>86</v>
      </c>
      <c r="AY172" s="17" t="s">
        <v>140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84</v>
      </c>
      <c r="BK172" s="232">
        <f>ROUND(I172*H172,2)</f>
        <v>0</v>
      </c>
      <c r="BL172" s="17" t="s">
        <v>164</v>
      </c>
      <c r="BM172" s="231" t="s">
        <v>806</v>
      </c>
    </row>
    <row r="173" s="14" customFormat="1">
      <c r="A173" s="14"/>
      <c r="B173" s="244"/>
      <c r="C173" s="245"/>
      <c r="D173" s="235" t="s">
        <v>149</v>
      </c>
      <c r="E173" s="246" t="s">
        <v>1</v>
      </c>
      <c r="F173" s="247" t="s">
        <v>807</v>
      </c>
      <c r="G173" s="245"/>
      <c r="H173" s="248">
        <v>75.555000000000007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149</v>
      </c>
      <c r="AU173" s="254" t="s">
        <v>86</v>
      </c>
      <c r="AV173" s="14" t="s">
        <v>86</v>
      </c>
      <c r="AW173" s="14" t="s">
        <v>32</v>
      </c>
      <c r="AX173" s="14" t="s">
        <v>84</v>
      </c>
      <c r="AY173" s="254" t="s">
        <v>140</v>
      </c>
    </row>
    <row r="174" s="14" customFormat="1">
      <c r="A174" s="14"/>
      <c r="B174" s="244"/>
      <c r="C174" s="245"/>
      <c r="D174" s="235" t="s">
        <v>149</v>
      </c>
      <c r="E174" s="245"/>
      <c r="F174" s="247" t="s">
        <v>808</v>
      </c>
      <c r="G174" s="245"/>
      <c r="H174" s="248">
        <v>151.11000000000001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149</v>
      </c>
      <c r="AU174" s="254" t="s">
        <v>86</v>
      </c>
      <c r="AV174" s="14" t="s">
        <v>86</v>
      </c>
      <c r="AW174" s="14" t="s">
        <v>4</v>
      </c>
      <c r="AX174" s="14" t="s">
        <v>84</v>
      </c>
      <c r="AY174" s="254" t="s">
        <v>140</v>
      </c>
    </row>
    <row r="175" s="2" customFormat="1" ht="66.75" customHeight="1">
      <c r="A175" s="38"/>
      <c r="B175" s="39"/>
      <c r="C175" s="219" t="s">
        <v>196</v>
      </c>
      <c r="D175" s="219" t="s">
        <v>143</v>
      </c>
      <c r="E175" s="220" t="s">
        <v>340</v>
      </c>
      <c r="F175" s="221" t="s">
        <v>341</v>
      </c>
      <c r="G175" s="222" t="s">
        <v>292</v>
      </c>
      <c r="H175" s="223">
        <v>50.759999999999998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41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164</v>
      </c>
      <c r="AT175" s="231" t="s">
        <v>143</v>
      </c>
      <c r="AU175" s="231" t="s">
        <v>86</v>
      </c>
      <c r="AY175" s="17" t="s">
        <v>140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84</v>
      </c>
      <c r="BK175" s="232">
        <f>ROUND(I175*H175,2)</f>
        <v>0</v>
      </c>
      <c r="BL175" s="17" t="s">
        <v>164</v>
      </c>
      <c r="BM175" s="231" t="s">
        <v>809</v>
      </c>
    </row>
    <row r="176" s="13" customFormat="1">
      <c r="A176" s="13"/>
      <c r="B176" s="233"/>
      <c r="C176" s="234"/>
      <c r="D176" s="235" t="s">
        <v>149</v>
      </c>
      <c r="E176" s="236" t="s">
        <v>1</v>
      </c>
      <c r="F176" s="237" t="s">
        <v>787</v>
      </c>
      <c r="G176" s="234"/>
      <c r="H176" s="236" t="s">
        <v>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149</v>
      </c>
      <c r="AU176" s="243" t="s">
        <v>86</v>
      </c>
      <c r="AV176" s="13" t="s">
        <v>84</v>
      </c>
      <c r="AW176" s="13" t="s">
        <v>32</v>
      </c>
      <c r="AX176" s="13" t="s">
        <v>76</v>
      </c>
      <c r="AY176" s="243" t="s">
        <v>140</v>
      </c>
    </row>
    <row r="177" s="14" customFormat="1">
      <c r="A177" s="14"/>
      <c r="B177" s="244"/>
      <c r="C177" s="245"/>
      <c r="D177" s="235" t="s">
        <v>149</v>
      </c>
      <c r="E177" s="246" t="s">
        <v>1</v>
      </c>
      <c r="F177" s="247" t="s">
        <v>810</v>
      </c>
      <c r="G177" s="245"/>
      <c r="H177" s="248">
        <v>50.759999999999998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149</v>
      </c>
      <c r="AU177" s="254" t="s">
        <v>86</v>
      </c>
      <c r="AV177" s="14" t="s">
        <v>86</v>
      </c>
      <c r="AW177" s="14" t="s">
        <v>32</v>
      </c>
      <c r="AX177" s="14" t="s">
        <v>84</v>
      </c>
      <c r="AY177" s="254" t="s">
        <v>140</v>
      </c>
    </row>
    <row r="178" s="2" customFormat="1" ht="16.5" customHeight="1">
      <c r="A178" s="38"/>
      <c r="B178" s="39"/>
      <c r="C178" s="269" t="s">
        <v>151</v>
      </c>
      <c r="D178" s="269" t="s">
        <v>334</v>
      </c>
      <c r="E178" s="270" t="s">
        <v>345</v>
      </c>
      <c r="F178" s="271" t="s">
        <v>346</v>
      </c>
      <c r="G178" s="272" t="s">
        <v>320</v>
      </c>
      <c r="H178" s="273">
        <v>101.52</v>
      </c>
      <c r="I178" s="274"/>
      <c r="J178" s="275">
        <f>ROUND(I178*H178,2)</f>
        <v>0</v>
      </c>
      <c r="K178" s="276"/>
      <c r="L178" s="277"/>
      <c r="M178" s="278" t="s">
        <v>1</v>
      </c>
      <c r="N178" s="279" t="s">
        <v>41</v>
      </c>
      <c r="O178" s="91"/>
      <c r="P178" s="229">
        <f>O178*H178</f>
        <v>0</v>
      </c>
      <c r="Q178" s="229">
        <v>1</v>
      </c>
      <c r="R178" s="229">
        <f>Q178*H178</f>
        <v>101.52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190</v>
      </c>
      <c r="AT178" s="231" t="s">
        <v>334</v>
      </c>
      <c r="AU178" s="231" t="s">
        <v>86</v>
      </c>
      <c r="AY178" s="17" t="s">
        <v>140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84</v>
      </c>
      <c r="BK178" s="232">
        <f>ROUND(I178*H178,2)</f>
        <v>0</v>
      </c>
      <c r="BL178" s="17" t="s">
        <v>164</v>
      </c>
      <c r="BM178" s="231" t="s">
        <v>811</v>
      </c>
    </row>
    <row r="179" s="14" customFormat="1">
      <c r="A179" s="14"/>
      <c r="B179" s="244"/>
      <c r="C179" s="245"/>
      <c r="D179" s="235" t="s">
        <v>149</v>
      </c>
      <c r="E179" s="246" t="s">
        <v>1</v>
      </c>
      <c r="F179" s="247" t="s">
        <v>812</v>
      </c>
      <c r="G179" s="245"/>
      <c r="H179" s="248">
        <v>50.759999999999998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149</v>
      </c>
      <c r="AU179" s="254" t="s">
        <v>86</v>
      </c>
      <c r="AV179" s="14" t="s">
        <v>86</v>
      </c>
      <c r="AW179" s="14" t="s">
        <v>32</v>
      </c>
      <c r="AX179" s="14" t="s">
        <v>84</v>
      </c>
      <c r="AY179" s="254" t="s">
        <v>140</v>
      </c>
    </row>
    <row r="180" s="14" customFormat="1">
      <c r="A180" s="14"/>
      <c r="B180" s="244"/>
      <c r="C180" s="245"/>
      <c r="D180" s="235" t="s">
        <v>149</v>
      </c>
      <c r="E180" s="245"/>
      <c r="F180" s="247" t="s">
        <v>813</v>
      </c>
      <c r="G180" s="245"/>
      <c r="H180" s="248">
        <v>101.52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149</v>
      </c>
      <c r="AU180" s="254" t="s">
        <v>86</v>
      </c>
      <c r="AV180" s="14" t="s">
        <v>86</v>
      </c>
      <c r="AW180" s="14" t="s">
        <v>4</v>
      </c>
      <c r="AX180" s="14" t="s">
        <v>84</v>
      </c>
      <c r="AY180" s="254" t="s">
        <v>140</v>
      </c>
    </row>
    <row r="181" s="2" customFormat="1" ht="24.15" customHeight="1">
      <c r="A181" s="38"/>
      <c r="B181" s="39"/>
      <c r="C181" s="219" t="s">
        <v>207</v>
      </c>
      <c r="D181" s="219" t="s">
        <v>143</v>
      </c>
      <c r="E181" s="220" t="s">
        <v>350</v>
      </c>
      <c r="F181" s="221" t="s">
        <v>351</v>
      </c>
      <c r="G181" s="222" t="s">
        <v>352</v>
      </c>
      <c r="H181" s="223">
        <v>942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41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164</v>
      </c>
      <c r="AT181" s="231" t="s">
        <v>143</v>
      </c>
      <c r="AU181" s="231" t="s">
        <v>86</v>
      </c>
      <c r="AY181" s="17" t="s">
        <v>140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84</v>
      </c>
      <c r="BK181" s="232">
        <f>ROUND(I181*H181,2)</f>
        <v>0</v>
      </c>
      <c r="BL181" s="17" t="s">
        <v>164</v>
      </c>
      <c r="BM181" s="231" t="s">
        <v>814</v>
      </c>
    </row>
    <row r="182" s="14" customFormat="1">
      <c r="A182" s="14"/>
      <c r="B182" s="244"/>
      <c r="C182" s="245"/>
      <c r="D182" s="235" t="s">
        <v>149</v>
      </c>
      <c r="E182" s="246" t="s">
        <v>1</v>
      </c>
      <c r="F182" s="247" t="s">
        <v>815</v>
      </c>
      <c r="G182" s="245"/>
      <c r="H182" s="248">
        <v>942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149</v>
      </c>
      <c r="AU182" s="254" t="s">
        <v>86</v>
      </c>
      <c r="AV182" s="14" t="s">
        <v>86</v>
      </c>
      <c r="AW182" s="14" t="s">
        <v>32</v>
      </c>
      <c r="AX182" s="14" t="s">
        <v>84</v>
      </c>
      <c r="AY182" s="254" t="s">
        <v>140</v>
      </c>
    </row>
    <row r="183" s="12" customFormat="1" ht="22.8" customHeight="1">
      <c r="A183" s="12"/>
      <c r="B183" s="203"/>
      <c r="C183" s="204"/>
      <c r="D183" s="205" t="s">
        <v>75</v>
      </c>
      <c r="E183" s="217" t="s">
        <v>207</v>
      </c>
      <c r="F183" s="217" t="s">
        <v>355</v>
      </c>
      <c r="G183" s="204"/>
      <c r="H183" s="204"/>
      <c r="I183" s="207"/>
      <c r="J183" s="218">
        <f>BK183</f>
        <v>0</v>
      </c>
      <c r="K183" s="204"/>
      <c r="L183" s="209"/>
      <c r="M183" s="210"/>
      <c r="N183" s="211"/>
      <c r="O183" s="211"/>
      <c r="P183" s="212">
        <f>SUM(P184:P233)</f>
        <v>0</v>
      </c>
      <c r="Q183" s="211"/>
      <c r="R183" s="212">
        <f>SUM(R184:R233)</f>
        <v>0.35609999999999997</v>
      </c>
      <c r="S183" s="211"/>
      <c r="T183" s="213">
        <f>SUM(T184:T233)</f>
        <v>359.65000000000003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84</v>
      </c>
      <c r="AT183" s="215" t="s">
        <v>75</v>
      </c>
      <c r="AU183" s="215" t="s">
        <v>84</v>
      </c>
      <c r="AY183" s="214" t="s">
        <v>140</v>
      </c>
      <c r="BK183" s="216">
        <f>SUM(BK184:BK233)</f>
        <v>0</v>
      </c>
    </row>
    <row r="184" s="2" customFormat="1" ht="37.8" customHeight="1">
      <c r="A184" s="38"/>
      <c r="B184" s="39"/>
      <c r="C184" s="219" t="s">
        <v>8</v>
      </c>
      <c r="D184" s="219" t="s">
        <v>143</v>
      </c>
      <c r="E184" s="220" t="s">
        <v>816</v>
      </c>
      <c r="F184" s="221" t="s">
        <v>817</v>
      </c>
      <c r="G184" s="222" t="s">
        <v>471</v>
      </c>
      <c r="H184" s="223">
        <v>4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41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164</v>
      </c>
      <c r="AT184" s="231" t="s">
        <v>143</v>
      </c>
      <c r="AU184" s="231" t="s">
        <v>86</v>
      </c>
      <c r="AY184" s="17" t="s">
        <v>140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84</v>
      </c>
      <c r="BK184" s="232">
        <f>ROUND(I184*H184,2)</f>
        <v>0</v>
      </c>
      <c r="BL184" s="17" t="s">
        <v>164</v>
      </c>
      <c r="BM184" s="231" t="s">
        <v>818</v>
      </c>
    </row>
    <row r="185" s="14" customFormat="1">
      <c r="A185" s="14"/>
      <c r="B185" s="244"/>
      <c r="C185" s="245"/>
      <c r="D185" s="235" t="s">
        <v>149</v>
      </c>
      <c r="E185" s="246" t="s">
        <v>1</v>
      </c>
      <c r="F185" s="247" t="s">
        <v>164</v>
      </c>
      <c r="G185" s="245"/>
      <c r="H185" s="248">
        <v>4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149</v>
      </c>
      <c r="AU185" s="254" t="s">
        <v>86</v>
      </c>
      <c r="AV185" s="14" t="s">
        <v>86</v>
      </c>
      <c r="AW185" s="14" t="s">
        <v>32</v>
      </c>
      <c r="AX185" s="14" t="s">
        <v>84</v>
      </c>
      <c r="AY185" s="254" t="s">
        <v>140</v>
      </c>
    </row>
    <row r="186" s="2" customFormat="1" ht="37.8" customHeight="1">
      <c r="A186" s="38"/>
      <c r="B186" s="39"/>
      <c r="C186" s="219" t="s">
        <v>218</v>
      </c>
      <c r="D186" s="219" t="s">
        <v>143</v>
      </c>
      <c r="E186" s="220" t="s">
        <v>819</v>
      </c>
      <c r="F186" s="221" t="s">
        <v>820</v>
      </c>
      <c r="G186" s="222" t="s">
        <v>471</v>
      </c>
      <c r="H186" s="223">
        <v>4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41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164</v>
      </c>
      <c r="AT186" s="231" t="s">
        <v>143</v>
      </c>
      <c r="AU186" s="231" t="s">
        <v>86</v>
      </c>
      <c r="AY186" s="17" t="s">
        <v>140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84</v>
      </c>
      <c r="BK186" s="232">
        <f>ROUND(I186*H186,2)</f>
        <v>0</v>
      </c>
      <c r="BL186" s="17" t="s">
        <v>164</v>
      </c>
      <c r="BM186" s="231" t="s">
        <v>821</v>
      </c>
    </row>
    <row r="187" s="14" customFormat="1">
      <c r="A187" s="14"/>
      <c r="B187" s="244"/>
      <c r="C187" s="245"/>
      <c r="D187" s="235" t="s">
        <v>149</v>
      </c>
      <c r="E187" s="246" t="s">
        <v>1</v>
      </c>
      <c r="F187" s="247" t="s">
        <v>164</v>
      </c>
      <c r="G187" s="245"/>
      <c r="H187" s="248">
        <v>4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149</v>
      </c>
      <c r="AU187" s="254" t="s">
        <v>86</v>
      </c>
      <c r="AV187" s="14" t="s">
        <v>86</v>
      </c>
      <c r="AW187" s="14" t="s">
        <v>32</v>
      </c>
      <c r="AX187" s="14" t="s">
        <v>84</v>
      </c>
      <c r="AY187" s="254" t="s">
        <v>140</v>
      </c>
    </row>
    <row r="188" s="2" customFormat="1" ht="33" customHeight="1">
      <c r="A188" s="38"/>
      <c r="B188" s="39"/>
      <c r="C188" s="219" t="s">
        <v>228</v>
      </c>
      <c r="D188" s="219" t="s">
        <v>143</v>
      </c>
      <c r="E188" s="220" t="s">
        <v>822</v>
      </c>
      <c r="F188" s="221" t="s">
        <v>823</v>
      </c>
      <c r="G188" s="222" t="s">
        <v>471</v>
      </c>
      <c r="H188" s="223">
        <v>4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41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164</v>
      </c>
      <c r="AT188" s="231" t="s">
        <v>143</v>
      </c>
      <c r="AU188" s="231" t="s">
        <v>86</v>
      </c>
      <c r="AY188" s="17" t="s">
        <v>140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84</v>
      </c>
      <c r="BK188" s="232">
        <f>ROUND(I188*H188,2)</f>
        <v>0</v>
      </c>
      <c r="BL188" s="17" t="s">
        <v>164</v>
      </c>
      <c r="BM188" s="231" t="s">
        <v>824</v>
      </c>
    </row>
    <row r="189" s="14" customFormat="1">
      <c r="A189" s="14"/>
      <c r="B189" s="244"/>
      <c r="C189" s="245"/>
      <c r="D189" s="235" t="s">
        <v>149</v>
      </c>
      <c r="E189" s="246" t="s">
        <v>1</v>
      </c>
      <c r="F189" s="247" t="s">
        <v>164</v>
      </c>
      <c r="G189" s="245"/>
      <c r="H189" s="248">
        <v>4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149</v>
      </c>
      <c r="AU189" s="254" t="s">
        <v>86</v>
      </c>
      <c r="AV189" s="14" t="s">
        <v>86</v>
      </c>
      <c r="AW189" s="14" t="s">
        <v>32</v>
      </c>
      <c r="AX189" s="14" t="s">
        <v>84</v>
      </c>
      <c r="AY189" s="254" t="s">
        <v>140</v>
      </c>
    </row>
    <row r="190" s="2" customFormat="1" ht="44.25" customHeight="1">
      <c r="A190" s="38"/>
      <c r="B190" s="39"/>
      <c r="C190" s="219" t="s">
        <v>235</v>
      </c>
      <c r="D190" s="219" t="s">
        <v>143</v>
      </c>
      <c r="E190" s="220" t="s">
        <v>825</v>
      </c>
      <c r="F190" s="221" t="s">
        <v>826</v>
      </c>
      <c r="G190" s="222" t="s">
        <v>471</v>
      </c>
      <c r="H190" s="223">
        <v>4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41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164</v>
      </c>
      <c r="AT190" s="231" t="s">
        <v>143</v>
      </c>
      <c r="AU190" s="231" t="s">
        <v>86</v>
      </c>
      <c r="AY190" s="17" t="s">
        <v>140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84</v>
      </c>
      <c r="BK190" s="232">
        <f>ROUND(I190*H190,2)</f>
        <v>0</v>
      </c>
      <c r="BL190" s="17" t="s">
        <v>164</v>
      </c>
      <c r="BM190" s="231" t="s">
        <v>827</v>
      </c>
    </row>
    <row r="191" s="14" customFormat="1">
      <c r="A191" s="14"/>
      <c r="B191" s="244"/>
      <c r="C191" s="245"/>
      <c r="D191" s="235" t="s">
        <v>149</v>
      </c>
      <c r="E191" s="246" t="s">
        <v>1</v>
      </c>
      <c r="F191" s="247" t="s">
        <v>164</v>
      </c>
      <c r="G191" s="245"/>
      <c r="H191" s="248">
        <v>4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149</v>
      </c>
      <c r="AU191" s="254" t="s">
        <v>86</v>
      </c>
      <c r="AV191" s="14" t="s">
        <v>86</v>
      </c>
      <c r="AW191" s="14" t="s">
        <v>32</v>
      </c>
      <c r="AX191" s="14" t="s">
        <v>84</v>
      </c>
      <c r="AY191" s="254" t="s">
        <v>140</v>
      </c>
    </row>
    <row r="192" s="2" customFormat="1" ht="37.8" customHeight="1">
      <c r="A192" s="38"/>
      <c r="B192" s="39"/>
      <c r="C192" s="219" t="s">
        <v>241</v>
      </c>
      <c r="D192" s="219" t="s">
        <v>143</v>
      </c>
      <c r="E192" s="220" t="s">
        <v>828</v>
      </c>
      <c r="F192" s="221" t="s">
        <v>829</v>
      </c>
      <c r="G192" s="222" t="s">
        <v>471</v>
      </c>
      <c r="H192" s="223">
        <v>4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41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164</v>
      </c>
      <c r="AT192" s="231" t="s">
        <v>143</v>
      </c>
      <c r="AU192" s="231" t="s">
        <v>86</v>
      </c>
      <c r="AY192" s="17" t="s">
        <v>140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84</v>
      </c>
      <c r="BK192" s="232">
        <f>ROUND(I192*H192,2)</f>
        <v>0</v>
      </c>
      <c r="BL192" s="17" t="s">
        <v>164</v>
      </c>
      <c r="BM192" s="231" t="s">
        <v>830</v>
      </c>
    </row>
    <row r="193" s="14" customFormat="1">
      <c r="A193" s="14"/>
      <c r="B193" s="244"/>
      <c r="C193" s="245"/>
      <c r="D193" s="235" t="s">
        <v>149</v>
      </c>
      <c r="E193" s="246" t="s">
        <v>1</v>
      </c>
      <c r="F193" s="247" t="s">
        <v>164</v>
      </c>
      <c r="G193" s="245"/>
      <c r="H193" s="248">
        <v>4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149</v>
      </c>
      <c r="AU193" s="254" t="s">
        <v>86</v>
      </c>
      <c r="AV193" s="14" t="s">
        <v>86</v>
      </c>
      <c r="AW193" s="14" t="s">
        <v>32</v>
      </c>
      <c r="AX193" s="14" t="s">
        <v>84</v>
      </c>
      <c r="AY193" s="254" t="s">
        <v>140</v>
      </c>
    </row>
    <row r="194" s="2" customFormat="1" ht="62.7" customHeight="1">
      <c r="A194" s="38"/>
      <c r="B194" s="39"/>
      <c r="C194" s="219" t="s">
        <v>247</v>
      </c>
      <c r="D194" s="219" t="s">
        <v>143</v>
      </c>
      <c r="E194" s="220" t="s">
        <v>831</v>
      </c>
      <c r="F194" s="221" t="s">
        <v>832</v>
      </c>
      <c r="G194" s="222" t="s">
        <v>471</v>
      </c>
      <c r="H194" s="223">
        <v>12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41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164</v>
      </c>
      <c r="AT194" s="231" t="s">
        <v>143</v>
      </c>
      <c r="AU194" s="231" t="s">
        <v>86</v>
      </c>
      <c r="AY194" s="17" t="s">
        <v>140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84</v>
      </c>
      <c r="BK194" s="232">
        <f>ROUND(I194*H194,2)</f>
        <v>0</v>
      </c>
      <c r="BL194" s="17" t="s">
        <v>164</v>
      </c>
      <c r="BM194" s="231" t="s">
        <v>833</v>
      </c>
    </row>
    <row r="195" s="14" customFormat="1">
      <c r="A195" s="14"/>
      <c r="B195" s="244"/>
      <c r="C195" s="245"/>
      <c r="D195" s="235" t="s">
        <v>149</v>
      </c>
      <c r="E195" s="246" t="s">
        <v>1</v>
      </c>
      <c r="F195" s="247" t="s">
        <v>834</v>
      </c>
      <c r="G195" s="245"/>
      <c r="H195" s="248">
        <v>12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149</v>
      </c>
      <c r="AU195" s="254" t="s">
        <v>86</v>
      </c>
      <c r="AV195" s="14" t="s">
        <v>86</v>
      </c>
      <c r="AW195" s="14" t="s">
        <v>32</v>
      </c>
      <c r="AX195" s="14" t="s">
        <v>84</v>
      </c>
      <c r="AY195" s="254" t="s">
        <v>140</v>
      </c>
    </row>
    <row r="196" s="2" customFormat="1" ht="55.5" customHeight="1">
      <c r="A196" s="38"/>
      <c r="B196" s="39"/>
      <c r="C196" s="219" t="s">
        <v>384</v>
      </c>
      <c r="D196" s="219" t="s">
        <v>143</v>
      </c>
      <c r="E196" s="220" t="s">
        <v>835</v>
      </c>
      <c r="F196" s="221" t="s">
        <v>836</v>
      </c>
      <c r="G196" s="222" t="s">
        <v>471</v>
      </c>
      <c r="H196" s="223">
        <v>12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41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164</v>
      </c>
      <c r="AT196" s="231" t="s">
        <v>143</v>
      </c>
      <c r="AU196" s="231" t="s">
        <v>86</v>
      </c>
      <c r="AY196" s="17" t="s">
        <v>140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84</v>
      </c>
      <c r="BK196" s="232">
        <f>ROUND(I196*H196,2)</f>
        <v>0</v>
      </c>
      <c r="BL196" s="17" t="s">
        <v>164</v>
      </c>
      <c r="BM196" s="231" t="s">
        <v>837</v>
      </c>
    </row>
    <row r="197" s="14" customFormat="1">
      <c r="A197" s="14"/>
      <c r="B197" s="244"/>
      <c r="C197" s="245"/>
      <c r="D197" s="235" t="s">
        <v>149</v>
      </c>
      <c r="E197" s="246" t="s">
        <v>1</v>
      </c>
      <c r="F197" s="247" t="s">
        <v>834</v>
      </c>
      <c r="G197" s="245"/>
      <c r="H197" s="248">
        <v>12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149</v>
      </c>
      <c r="AU197" s="254" t="s">
        <v>86</v>
      </c>
      <c r="AV197" s="14" t="s">
        <v>86</v>
      </c>
      <c r="AW197" s="14" t="s">
        <v>32</v>
      </c>
      <c r="AX197" s="14" t="s">
        <v>84</v>
      </c>
      <c r="AY197" s="254" t="s">
        <v>140</v>
      </c>
    </row>
    <row r="198" s="2" customFormat="1" ht="24.15" customHeight="1">
      <c r="A198" s="38"/>
      <c r="B198" s="39"/>
      <c r="C198" s="219" t="s">
        <v>388</v>
      </c>
      <c r="D198" s="219" t="s">
        <v>143</v>
      </c>
      <c r="E198" s="220" t="s">
        <v>838</v>
      </c>
      <c r="F198" s="221" t="s">
        <v>839</v>
      </c>
      <c r="G198" s="222" t="s">
        <v>471</v>
      </c>
      <c r="H198" s="223">
        <v>4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41</v>
      </c>
      <c r="O198" s="91"/>
      <c r="P198" s="229">
        <f>O198*H198</f>
        <v>0</v>
      </c>
      <c r="Q198" s="229">
        <v>9.0000000000000006E-05</v>
      </c>
      <c r="R198" s="229">
        <f>Q198*H198</f>
        <v>0.00036000000000000002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164</v>
      </c>
      <c r="AT198" s="231" t="s">
        <v>143</v>
      </c>
      <c r="AU198" s="231" t="s">
        <v>86</v>
      </c>
      <c r="AY198" s="17" t="s">
        <v>140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84</v>
      </c>
      <c r="BK198" s="232">
        <f>ROUND(I198*H198,2)</f>
        <v>0</v>
      </c>
      <c r="BL198" s="17" t="s">
        <v>164</v>
      </c>
      <c r="BM198" s="231" t="s">
        <v>840</v>
      </c>
    </row>
    <row r="199" s="14" customFormat="1">
      <c r="A199" s="14"/>
      <c r="B199" s="244"/>
      <c r="C199" s="245"/>
      <c r="D199" s="235" t="s">
        <v>149</v>
      </c>
      <c r="E199" s="246" t="s">
        <v>1</v>
      </c>
      <c r="F199" s="247" t="s">
        <v>164</v>
      </c>
      <c r="G199" s="245"/>
      <c r="H199" s="248">
        <v>4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149</v>
      </c>
      <c r="AU199" s="254" t="s">
        <v>86</v>
      </c>
      <c r="AV199" s="14" t="s">
        <v>86</v>
      </c>
      <c r="AW199" s="14" t="s">
        <v>32</v>
      </c>
      <c r="AX199" s="14" t="s">
        <v>84</v>
      </c>
      <c r="AY199" s="254" t="s">
        <v>140</v>
      </c>
    </row>
    <row r="200" s="2" customFormat="1" ht="44.25" customHeight="1">
      <c r="A200" s="38"/>
      <c r="B200" s="39"/>
      <c r="C200" s="219" t="s">
        <v>261</v>
      </c>
      <c r="D200" s="219" t="s">
        <v>143</v>
      </c>
      <c r="E200" s="220" t="s">
        <v>841</v>
      </c>
      <c r="F200" s="221" t="s">
        <v>842</v>
      </c>
      <c r="G200" s="222" t="s">
        <v>471</v>
      </c>
      <c r="H200" s="223">
        <v>19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41</v>
      </c>
      <c r="O200" s="91"/>
      <c r="P200" s="229">
        <f>O200*H200</f>
        <v>0</v>
      </c>
      <c r="Q200" s="229">
        <v>0.01281</v>
      </c>
      <c r="R200" s="229">
        <f>Q200*H200</f>
        <v>0.24339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164</v>
      </c>
      <c r="AT200" s="231" t="s">
        <v>143</v>
      </c>
      <c r="AU200" s="231" t="s">
        <v>86</v>
      </c>
      <c r="AY200" s="17" t="s">
        <v>140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84</v>
      </c>
      <c r="BK200" s="232">
        <f>ROUND(I200*H200,2)</f>
        <v>0</v>
      </c>
      <c r="BL200" s="17" t="s">
        <v>164</v>
      </c>
      <c r="BM200" s="231" t="s">
        <v>843</v>
      </c>
    </row>
    <row r="201" s="14" customFormat="1">
      <c r="A201" s="14"/>
      <c r="B201" s="244"/>
      <c r="C201" s="245"/>
      <c r="D201" s="235" t="s">
        <v>149</v>
      </c>
      <c r="E201" s="246" t="s">
        <v>1</v>
      </c>
      <c r="F201" s="247" t="s">
        <v>388</v>
      </c>
      <c r="G201" s="245"/>
      <c r="H201" s="248">
        <v>19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149</v>
      </c>
      <c r="AU201" s="254" t="s">
        <v>86</v>
      </c>
      <c r="AV201" s="14" t="s">
        <v>86</v>
      </c>
      <c r="AW201" s="14" t="s">
        <v>32</v>
      </c>
      <c r="AX201" s="14" t="s">
        <v>84</v>
      </c>
      <c r="AY201" s="254" t="s">
        <v>140</v>
      </c>
    </row>
    <row r="202" s="2" customFormat="1" ht="24.15" customHeight="1">
      <c r="A202" s="38"/>
      <c r="B202" s="39"/>
      <c r="C202" s="219" t="s">
        <v>7</v>
      </c>
      <c r="D202" s="219" t="s">
        <v>143</v>
      </c>
      <c r="E202" s="220" t="s">
        <v>844</v>
      </c>
      <c r="F202" s="221" t="s">
        <v>845</v>
      </c>
      <c r="G202" s="222" t="s">
        <v>352</v>
      </c>
      <c r="H202" s="223">
        <v>500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41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164</v>
      </c>
      <c r="AT202" s="231" t="s">
        <v>143</v>
      </c>
      <c r="AU202" s="231" t="s">
        <v>86</v>
      </c>
      <c r="AY202" s="17" t="s">
        <v>140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84</v>
      </c>
      <c r="BK202" s="232">
        <f>ROUND(I202*H202,2)</f>
        <v>0</v>
      </c>
      <c r="BL202" s="17" t="s">
        <v>164</v>
      </c>
      <c r="BM202" s="231" t="s">
        <v>846</v>
      </c>
    </row>
    <row r="203" s="14" customFormat="1">
      <c r="A203" s="14"/>
      <c r="B203" s="244"/>
      <c r="C203" s="245"/>
      <c r="D203" s="235" t="s">
        <v>149</v>
      </c>
      <c r="E203" s="246" t="s">
        <v>1</v>
      </c>
      <c r="F203" s="247" t="s">
        <v>847</v>
      </c>
      <c r="G203" s="245"/>
      <c r="H203" s="248">
        <v>500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149</v>
      </c>
      <c r="AU203" s="254" t="s">
        <v>86</v>
      </c>
      <c r="AV203" s="14" t="s">
        <v>86</v>
      </c>
      <c r="AW203" s="14" t="s">
        <v>32</v>
      </c>
      <c r="AX203" s="14" t="s">
        <v>84</v>
      </c>
      <c r="AY203" s="254" t="s">
        <v>140</v>
      </c>
    </row>
    <row r="204" s="2" customFormat="1" ht="37.8" customHeight="1">
      <c r="A204" s="38"/>
      <c r="B204" s="39"/>
      <c r="C204" s="219" t="s">
        <v>400</v>
      </c>
      <c r="D204" s="219" t="s">
        <v>143</v>
      </c>
      <c r="E204" s="220" t="s">
        <v>360</v>
      </c>
      <c r="F204" s="221" t="s">
        <v>361</v>
      </c>
      <c r="G204" s="222" t="s">
        <v>292</v>
      </c>
      <c r="H204" s="223">
        <v>75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41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164</v>
      </c>
      <c r="AT204" s="231" t="s">
        <v>143</v>
      </c>
      <c r="AU204" s="231" t="s">
        <v>86</v>
      </c>
      <c r="AY204" s="17" t="s">
        <v>140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84</v>
      </c>
      <c r="BK204" s="232">
        <f>ROUND(I204*H204,2)</f>
        <v>0</v>
      </c>
      <c r="BL204" s="17" t="s">
        <v>164</v>
      </c>
      <c r="BM204" s="231" t="s">
        <v>848</v>
      </c>
    </row>
    <row r="205" s="14" customFormat="1">
      <c r="A205" s="14"/>
      <c r="B205" s="244"/>
      <c r="C205" s="245"/>
      <c r="D205" s="235" t="s">
        <v>149</v>
      </c>
      <c r="E205" s="246" t="s">
        <v>1</v>
      </c>
      <c r="F205" s="247" t="s">
        <v>849</v>
      </c>
      <c r="G205" s="245"/>
      <c r="H205" s="248">
        <v>75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149</v>
      </c>
      <c r="AU205" s="254" t="s">
        <v>86</v>
      </c>
      <c r="AV205" s="14" t="s">
        <v>86</v>
      </c>
      <c r="AW205" s="14" t="s">
        <v>32</v>
      </c>
      <c r="AX205" s="14" t="s">
        <v>84</v>
      </c>
      <c r="AY205" s="254" t="s">
        <v>140</v>
      </c>
    </row>
    <row r="206" s="2" customFormat="1" ht="33" customHeight="1">
      <c r="A206" s="38"/>
      <c r="B206" s="39"/>
      <c r="C206" s="219" t="s">
        <v>404</v>
      </c>
      <c r="D206" s="219" t="s">
        <v>143</v>
      </c>
      <c r="E206" s="220" t="s">
        <v>364</v>
      </c>
      <c r="F206" s="221" t="s">
        <v>365</v>
      </c>
      <c r="G206" s="222" t="s">
        <v>292</v>
      </c>
      <c r="H206" s="223">
        <v>75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41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164</v>
      </c>
      <c r="AT206" s="231" t="s">
        <v>143</v>
      </c>
      <c r="AU206" s="231" t="s">
        <v>86</v>
      </c>
      <c r="AY206" s="17" t="s">
        <v>140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84</v>
      </c>
      <c r="BK206" s="232">
        <f>ROUND(I206*H206,2)</f>
        <v>0</v>
      </c>
      <c r="BL206" s="17" t="s">
        <v>164</v>
      </c>
      <c r="BM206" s="231" t="s">
        <v>850</v>
      </c>
    </row>
    <row r="207" s="13" customFormat="1">
      <c r="A207" s="13"/>
      <c r="B207" s="233"/>
      <c r="C207" s="234"/>
      <c r="D207" s="235" t="s">
        <v>149</v>
      </c>
      <c r="E207" s="236" t="s">
        <v>1</v>
      </c>
      <c r="F207" s="237" t="s">
        <v>367</v>
      </c>
      <c r="G207" s="234"/>
      <c r="H207" s="236" t="s">
        <v>1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149</v>
      </c>
      <c r="AU207" s="243" t="s">
        <v>86</v>
      </c>
      <c r="AV207" s="13" t="s">
        <v>84</v>
      </c>
      <c r="AW207" s="13" t="s">
        <v>32</v>
      </c>
      <c r="AX207" s="13" t="s">
        <v>76</v>
      </c>
      <c r="AY207" s="243" t="s">
        <v>140</v>
      </c>
    </row>
    <row r="208" s="14" customFormat="1">
      <c r="A208" s="14"/>
      <c r="B208" s="244"/>
      <c r="C208" s="245"/>
      <c r="D208" s="235" t="s">
        <v>149</v>
      </c>
      <c r="E208" s="246" t="s">
        <v>1</v>
      </c>
      <c r="F208" s="247" t="s">
        <v>851</v>
      </c>
      <c r="G208" s="245"/>
      <c r="H208" s="248">
        <v>75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149</v>
      </c>
      <c r="AU208" s="254" t="s">
        <v>86</v>
      </c>
      <c r="AV208" s="14" t="s">
        <v>86</v>
      </c>
      <c r="AW208" s="14" t="s">
        <v>32</v>
      </c>
      <c r="AX208" s="14" t="s">
        <v>84</v>
      </c>
      <c r="AY208" s="254" t="s">
        <v>140</v>
      </c>
    </row>
    <row r="209" s="2" customFormat="1" ht="66.75" customHeight="1">
      <c r="A209" s="38"/>
      <c r="B209" s="39"/>
      <c r="C209" s="219" t="s">
        <v>410</v>
      </c>
      <c r="D209" s="219" t="s">
        <v>143</v>
      </c>
      <c r="E209" s="220" t="s">
        <v>852</v>
      </c>
      <c r="F209" s="221" t="s">
        <v>853</v>
      </c>
      <c r="G209" s="222" t="s">
        <v>352</v>
      </c>
      <c r="H209" s="223">
        <v>130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41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0.5</v>
      </c>
      <c r="T209" s="230">
        <f>S209*H209</f>
        <v>65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164</v>
      </c>
      <c r="AT209" s="231" t="s">
        <v>143</v>
      </c>
      <c r="AU209" s="231" t="s">
        <v>86</v>
      </c>
      <c r="AY209" s="17" t="s">
        <v>140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84</v>
      </c>
      <c r="BK209" s="232">
        <f>ROUND(I209*H209,2)</f>
        <v>0</v>
      </c>
      <c r="BL209" s="17" t="s">
        <v>164</v>
      </c>
      <c r="BM209" s="231" t="s">
        <v>854</v>
      </c>
    </row>
    <row r="210" s="14" customFormat="1">
      <c r="A210" s="14"/>
      <c r="B210" s="244"/>
      <c r="C210" s="245"/>
      <c r="D210" s="235" t="s">
        <v>149</v>
      </c>
      <c r="E210" s="246" t="s">
        <v>1</v>
      </c>
      <c r="F210" s="247" t="s">
        <v>698</v>
      </c>
      <c r="G210" s="245"/>
      <c r="H210" s="248">
        <v>130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149</v>
      </c>
      <c r="AU210" s="254" t="s">
        <v>86</v>
      </c>
      <c r="AV210" s="14" t="s">
        <v>86</v>
      </c>
      <c r="AW210" s="14" t="s">
        <v>32</v>
      </c>
      <c r="AX210" s="14" t="s">
        <v>84</v>
      </c>
      <c r="AY210" s="254" t="s">
        <v>140</v>
      </c>
    </row>
    <row r="211" s="2" customFormat="1" ht="66.75" customHeight="1">
      <c r="A211" s="38"/>
      <c r="B211" s="39"/>
      <c r="C211" s="219" t="s">
        <v>416</v>
      </c>
      <c r="D211" s="219" t="s">
        <v>143</v>
      </c>
      <c r="E211" s="220" t="s">
        <v>855</v>
      </c>
      <c r="F211" s="221" t="s">
        <v>856</v>
      </c>
      <c r="G211" s="222" t="s">
        <v>352</v>
      </c>
      <c r="H211" s="223">
        <v>130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41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0.625</v>
      </c>
      <c r="T211" s="230">
        <f>S211*H211</f>
        <v>81.25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164</v>
      </c>
      <c r="AT211" s="231" t="s">
        <v>143</v>
      </c>
      <c r="AU211" s="231" t="s">
        <v>86</v>
      </c>
      <c r="AY211" s="17" t="s">
        <v>140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84</v>
      </c>
      <c r="BK211" s="232">
        <f>ROUND(I211*H211,2)</f>
        <v>0</v>
      </c>
      <c r="BL211" s="17" t="s">
        <v>164</v>
      </c>
      <c r="BM211" s="231" t="s">
        <v>857</v>
      </c>
    </row>
    <row r="212" s="14" customFormat="1">
      <c r="A212" s="14"/>
      <c r="B212" s="244"/>
      <c r="C212" s="245"/>
      <c r="D212" s="235" t="s">
        <v>149</v>
      </c>
      <c r="E212" s="246" t="s">
        <v>1</v>
      </c>
      <c r="F212" s="247" t="s">
        <v>698</v>
      </c>
      <c r="G212" s="245"/>
      <c r="H212" s="248">
        <v>130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149</v>
      </c>
      <c r="AU212" s="254" t="s">
        <v>86</v>
      </c>
      <c r="AV212" s="14" t="s">
        <v>86</v>
      </c>
      <c r="AW212" s="14" t="s">
        <v>32</v>
      </c>
      <c r="AX212" s="14" t="s">
        <v>84</v>
      </c>
      <c r="AY212" s="254" t="s">
        <v>140</v>
      </c>
    </row>
    <row r="213" s="2" customFormat="1" ht="55.5" customHeight="1">
      <c r="A213" s="38"/>
      <c r="B213" s="39"/>
      <c r="C213" s="219" t="s">
        <v>420</v>
      </c>
      <c r="D213" s="219" t="s">
        <v>143</v>
      </c>
      <c r="E213" s="220" t="s">
        <v>858</v>
      </c>
      <c r="F213" s="221" t="s">
        <v>859</v>
      </c>
      <c r="G213" s="222" t="s">
        <v>352</v>
      </c>
      <c r="H213" s="223">
        <v>695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41</v>
      </c>
      <c r="O213" s="91"/>
      <c r="P213" s="229">
        <f>O213*H213</f>
        <v>0</v>
      </c>
      <c r="Q213" s="229">
        <v>0.00012999999999999999</v>
      </c>
      <c r="R213" s="229">
        <f>Q213*H213</f>
        <v>0.090349999999999986</v>
      </c>
      <c r="S213" s="229">
        <v>0.23000000000000001</v>
      </c>
      <c r="T213" s="230">
        <f>S213*H213</f>
        <v>159.84999999999999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164</v>
      </c>
      <c r="AT213" s="231" t="s">
        <v>143</v>
      </c>
      <c r="AU213" s="231" t="s">
        <v>86</v>
      </c>
      <c r="AY213" s="17" t="s">
        <v>140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84</v>
      </c>
      <c r="BK213" s="232">
        <f>ROUND(I213*H213,2)</f>
        <v>0</v>
      </c>
      <c r="BL213" s="17" t="s">
        <v>164</v>
      </c>
      <c r="BM213" s="231" t="s">
        <v>860</v>
      </c>
    </row>
    <row r="214" s="14" customFormat="1">
      <c r="A214" s="14"/>
      <c r="B214" s="244"/>
      <c r="C214" s="245"/>
      <c r="D214" s="235" t="s">
        <v>149</v>
      </c>
      <c r="E214" s="246" t="s">
        <v>1</v>
      </c>
      <c r="F214" s="247" t="s">
        <v>861</v>
      </c>
      <c r="G214" s="245"/>
      <c r="H214" s="248">
        <v>695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149</v>
      </c>
      <c r="AU214" s="254" t="s">
        <v>86</v>
      </c>
      <c r="AV214" s="14" t="s">
        <v>86</v>
      </c>
      <c r="AW214" s="14" t="s">
        <v>32</v>
      </c>
      <c r="AX214" s="14" t="s">
        <v>84</v>
      </c>
      <c r="AY214" s="254" t="s">
        <v>140</v>
      </c>
    </row>
    <row r="215" s="2" customFormat="1" ht="49.05" customHeight="1">
      <c r="A215" s="38"/>
      <c r="B215" s="39"/>
      <c r="C215" s="219" t="s">
        <v>425</v>
      </c>
      <c r="D215" s="219" t="s">
        <v>143</v>
      </c>
      <c r="E215" s="220" t="s">
        <v>421</v>
      </c>
      <c r="F215" s="221" t="s">
        <v>422</v>
      </c>
      <c r="G215" s="222" t="s">
        <v>413</v>
      </c>
      <c r="H215" s="223">
        <v>260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41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0.20499999999999999</v>
      </c>
      <c r="T215" s="230">
        <f>S215*H215</f>
        <v>53.299999999999997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164</v>
      </c>
      <c r="AT215" s="231" t="s">
        <v>143</v>
      </c>
      <c r="AU215" s="231" t="s">
        <v>86</v>
      </c>
      <c r="AY215" s="17" t="s">
        <v>140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84</v>
      </c>
      <c r="BK215" s="232">
        <f>ROUND(I215*H215,2)</f>
        <v>0</v>
      </c>
      <c r="BL215" s="17" t="s">
        <v>164</v>
      </c>
      <c r="BM215" s="231" t="s">
        <v>862</v>
      </c>
    </row>
    <row r="216" s="14" customFormat="1">
      <c r="A216" s="14"/>
      <c r="B216" s="244"/>
      <c r="C216" s="245"/>
      <c r="D216" s="235" t="s">
        <v>149</v>
      </c>
      <c r="E216" s="246" t="s">
        <v>1</v>
      </c>
      <c r="F216" s="247" t="s">
        <v>863</v>
      </c>
      <c r="G216" s="245"/>
      <c r="H216" s="248">
        <v>260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149</v>
      </c>
      <c r="AU216" s="254" t="s">
        <v>86</v>
      </c>
      <c r="AV216" s="14" t="s">
        <v>86</v>
      </c>
      <c r="AW216" s="14" t="s">
        <v>32</v>
      </c>
      <c r="AX216" s="14" t="s">
        <v>84</v>
      </c>
      <c r="AY216" s="254" t="s">
        <v>140</v>
      </c>
    </row>
    <row r="217" s="2" customFormat="1" ht="55.5" customHeight="1">
      <c r="A217" s="38"/>
      <c r="B217" s="39"/>
      <c r="C217" s="219" t="s">
        <v>430</v>
      </c>
      <c r="D217" s="219" t="s">
        <v>143</v>
      </c>
      <c r="E217" s="220" t="s">
        <v>864</v>
      </c>
      <c r="F217" s="221" t="s">
        <v>865</v>
      </c>
      <c r="G217" s="222" t="s">
        <v>292</v>
      </c>
      <c r="H217" s="223">
        <v>0.86399999999999999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41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164</v>
      </c>
      <c r="AT217" s="231" t="s">
        <v>143</v>
      </c>
      <c r="AU217" s="231" t="s">
        <v>86</v>
      </c>
      <c r="AY217" s="17" t="s">
        <v>140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84</v>
      </c>
      <c r="BK217" s="232">
        <f>ROUND(I217*H217,2)</f>
        <v>0</v>
      </c>
      <c r="BL217" s="17" t="s">
        <v>164</v>
      </c>
      <c r="BM217" s="231" t="s">
        <v>866</v>
      </c>
    </row>
    <row r="218" s="13" customFormat="1">
      <c r="A218" s="13"/>
      <c r="B218" s="233"/>
      <c r="C218" s="234"/>
      <c r="D218" s="235" t="s">
        <v>149</v>
      </c>
      <c r="E218" s="236" t="s">
        <v>1</v>
      </c>
      <c r="F218" s="237" t="s">
        <v>867</v>
      </c>
      <c r="G218" s="234"/>
      <c r="H218" s="236" t="s">
        <v>1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149</v>
      </c>
      <c r="AU218" s="243" t="s">
        <v>86</v>
      </c>
      <c r="AV218" s="13" t="s">
        <v>84</v>
      </c>
      <c r="AW218" s="13" t="s">
        <v>32</v>
      </c>
      <c r="AX218" s="13" t="s">
        <v>76</v>
      </c>
      <c r="AY218" s="243" t="s">
        <v>140</v>
      </c>
    </row>
    <row r="219" s="14" customFormat="1">
      <c r="A219" s="14"/>
      <c r="B219" s="244"/>
      <c r="C219" s="245"/>
      <c r="D219" s="235" t="s">
        <v>149</v>
      </c>
      <c r="E219" s="246" t="s">
        <v>1</v>
      </c>
      <c r="F219" s="247" t="s">
        <v>868</v>
      </c>
      <c r="G219" s="245"/>
      <c r="H219" s="248">
        <v>0.86399999999999999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149</v>
      </c>
      <c r="AU219" s="254" t="s">
        <v>86</v>
      </c>
      <c r="AV219" s="14" t="s">
        <v>86</v>
      </c>
      <c r="AW219" s="14" t="s">
        <v>32</v>
      </c>
      <c r="AX219" s="14" t="s">
        <v>84</v>
      </c>
      <c r="AY219" s="254" t="s">
        <v>140</v>
      </c>
    </row>
    <row r="220" s="2" customFormat="1" ht="24.15" customHeight="1">
      <c r="A220" s="38"/>
      <c r="B220" s="39"/>
      <c r="C220" s="219" t="s">
        <v>435</v>
      </c>
      <c r="D220" s="219" t="s">
        <v>143</v>
      </c>
      <c r="E220" s="220" t="s">
        <v>869</v>
      </c>
      <c r="F220" s="221" t="s">
        <v>870</v>
      </c>
      <c r="G220" s="222" t="s">
        <v>413</v>
      </c>
      <c r="H220" s="223">
        <v>100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41</v>
      </c>
      <c r="O220" s="91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164</v>
      </c>
      <c r="AT220" s="231" t="s">
        <v>143</v>
      </c>
      <c r="AU220" s="231" t="s">
        <v>86</v>
      </c>
      <c r="AY220" s="17" t="s">
        <v>140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84</v>
      </c>
      <c r="BK220" s="232">
        <f>ROUND(I220*H220,2)</f>
        <v>0</v>
      </c>
      <c r="BL220" s="17" t="s">
        <v>164</v>
      </c>
      <c r="BM220" s="231" t="s">
        <v>871</v>
      </c>
    </row>
    <row r="221" s="14" customFormat="1">
      <c r="A221" s="14"/>
      <c r="B221" s="244"/>
      <c r="C221" s="245"/>
      <c r="D221" s="235" t="s">
        <v>149</v>
      </c>
      <c r="E221" s="246" t="s">
        <v>1</v>
      </c>
      <c r="F221" s="247" t="s">
        <v>872</v>
      </c>
      <c r="G221" s="245"/>
      <c r="H221" s="248">
        <v>100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149</v>
      </c>
      <c r="AU221" s="254" t="s">
        <v>86</v>
      </c>
      <c r="AV221" s="14" t="s">
        <v>86</v>
      </c>
      <c r="AW221" s="14" t="s">
        <v>32</v>
      </c>
      <c r="AX221" s="14" t="s">
        <v>84</v>
      </c>
      <c r="AY221" s="254" t="s">
        <v>140</v>
      </c>
    </row>
    <row r="222" s="2" customFormat="1" ht="24.15" customHeight="1">
      <c r="A222" s="38"/>
      <c r="B222" s="39"/>
      <c r="C222" s="219" t="s">
        <v>439</v>
      </c>
      <c r="D222" s="219" t="s">
        <v>143</v>
      </c>
      <c r="E222" s="220" t="s">
        <v>873</v>
      </c>
      <c r="F222" s="221" t="s">
        <v>874</v>
      </c>
      <c r="G222" s="222" t="s">
        <v>413</v>
      </c>
      <c r="H222" s="223">
        <v>200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41</v>
      </c>
      <c r="O222" s="91"/>
      <c r="P222" s="229">
        <f>O222*H222</f>
        <v>0</v>
      </c>
      <c r="Q222" s="229">
        <v>0.00011</v>
      </c>
      <c r="R222" s="229">
        <f>Q222*H222</f>
        <v>0.022000000000000002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164</v>
      </c>
      <c r="AT222" s="231" t="s">
        <v>143</v>
      </c>
      <c r="AU222" s="231" t="s">
        <v>86</v>
      </c>
      <c r="AY222" s="17" t="s">
        <v>140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84</v>
      </c>
      <c r="BK222" s="232">
        <f>ROUND(I222*H222,2)</f>
        <v>0</v>
      </c>
      <c r="BL222" s="17" t="s">
        <v>164</v>
      </c>
      <c r="BM222" s="231" t="s">
        <v>875</v>
      </c>
    </row>
    <row r="223" s="14" customFormat="1">
      <c r="A223" s="14"/>
      <c r="B223" s="244"/>
      <c r="C223" s="245"/>
      <c r="D223" s="235" t="s">
        <v>149</v>
      </c>
      <c r="E223" s="246" t="s">
        <v>1</v>
      </c>
      <c r="F223" s="247" t="s">
        <v>876</v>
      </c>
      <c r="G223" s="245"/>
      <c r="H223" s="248">
        <v>200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149</v>
      </c>
      <c r="AU223" s="254" t="s">
        <v>86</v>
      </c>
      <c r="AV223" s="14" t="s">
        <v>86</v>
      </c>
      <c r="AW223" s="14" t="s">
        <v>32</v>
      </c>
      <c r="AX223" s="14" t="s">
        <v>84</v>
      </c>
      <c r="AY223" s="254" t="s">
        <v>140</v>
      </c>
    </row>
    <row r="224" s="2" customFormat="1" ht="55.5" customHeight="1">
      <c r="A224" s="38"/>
      <c r="B224" s="39"/>
      <c r="C224" s="219" t="s">
        <v>443</v>
      </c>
      <c r="D224" s="219" t="s">
        <v>143</v>
      </c>
      <c r="E224" s="220" t="s">
        <v>877</v>
      </c>
      <c r="F224" s="221" t="s">
        <v>878</v>
      </c>
      <c r="G224" s="222" t="s">
        <v>471</v>
      </c>
      <c r="H224" s="223">
        <v>3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41</v>
      </c>
      <c r="O224" s="91"/>
      <c r="P224" s="229">
        <f>O224*H224</f>
        <v>0</v>
      </c>
      <c r="Q224" s="229">
        <v>0</v>
      </c>
      <c r="R224" s="229">
        <f>Q224*H224</f>
        <v>0</v>
      </c>
      <c r="S224" s="229">
        <v>0.082000000000000003</v>
      </c>
      <c r="T224" s="230">
        <f>S224*H224</f>
        <v>0.246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164</v>
      </c>
      <c r="AT224" s="231" t="s">
        <v>143</v>
      </c>
      <c r="AU224" s="231" t="s">
        <v>86</v>
      </c>
      <c r="AY224" s="17" t="s">
        <v>140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84</v>
      </c>
      <c r="BK224" s="232">
        <f>ROUND(I224*H224,2)</f>
        <v>0</v>
      </c>
      <c r="BL224" s="17" t="s">
        <v>164</v>
      </c>
      <c r="BM224" s="231" t="s">
        <v>879</v>
      </c>
    </row>
    <row r="225" s="13" customFormat="1">
      <c r="A225" s="13"/>
      <c r="B225" s="233"/>
      <c r="C225" s="234"/>
      <c r="D225" s="235" t="s">
        <v>149</v>
      </c>
      <c r="E225" s="236" t="s">
        <v>1</v>
      </c>
      <c r="F225" s="237" t="s">
        <v>880</v>
      </c>
      <c r="G225" s="234"/>
      <c r="H225" s="236" t="s">
        <v>1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149</v>
      </c>
      <c r="AU225" s="243" t="s">
        <v>86</v>
      </c>
      <c r="AV225" s="13" t="s">
        <v>84</v>
      </c>
      <c r="AW225" s="13" t="s">
        <v>32</v>
      </c>
      <c r="AX225" s="13" t="s">
        <v>76</v>
      </c>
      <c r="AY225" s="243" t="s">
        <v>140</v>
      </c>
    </row>
    <row r="226" s="14" customFormat="1">
      <c r="A226" s="14"/>
      <c r="B226" s="244"/>
      <c r="C226" s="245"/>
      <c r="D226" s="235" t="s">
        <v>149</v>
      </c>
      <c r="E226" s="246" t="s">
        <v>1</v>
      </c>
      <c r="F226" s="247" t="s">
        <v>157</v>
      </c>
      <c r="G226" s="245"/>
      <c r="H226" s="248">
        <v>3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149</v>
      </c>
      <c r="AU226" s="254" t="s">
        <v>86</v>
      </c>
      <c r="AV226" s="14" t="s">
        <v>86</v>
      </c>
      <c r="AW226" s="14" t="s">
        <v>32</v>
      </c>
      <c r="AX226" s="14" t="s">
        <v>84</v>
      </c>
      <c r="AY226" s="254" t="s">
        <v>140</v>
      </c>
    </row>
    <row r="227" s="2" customFormat="1" ht="49.05" customHeight="1">
      <c r="A227" s="38"/>
      <c r="B227" s="39"/>
      <c r="C227" s="219" t="s">
        <v>448</v>
      </c>
      <c r="D227" s="219" t="s">
        <v>143</v>
      </c>
      <c r="E227" s="220" t="s">
        <v>881</v>
      </c>
      <c r="F227" s="221" t="s">
        <v>882</v>
      </c>
      <c r="G227" s="222" t="s">
        <v>471</v>
      </c>
      <c r="H227" s="223">
        <v>1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41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0.0040000000000000001</v>
      </c>
      <c r="T227" s="230">
        <f>S227*H227</f>
        <v>0.0040000000000000001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164</v>
      </c>
      <c r="AT227" s="231" t="s">
        <v>143</v>
      </c>
      <c r="AU227" s="231" t="s">
        <v>86</v>
      </c>
      <c r="AY227" s="17" t="s">
        <v>140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84</v>
      </c>
      <c r="BK227" s="232">
        <f>ROUND(I227*H227,2)</f>
        <v>0</v>
      </c>
      <c r="BL227" s="17" t="s">
        <v>164</v>
      </c>
      <c r="BM227" s="231" t="s">
        <v>883</v>
      </c>
    </row>
    <row r="228" s="13" customFormat="1">
      <c r="A228" s="13"/>
      <c r="B228" s="233"/>
      <c r="C228" s="234"/>
      <c r="D228" s="235" t="s">
        <v>149</v>
      </c>
      <c r="E228" s="236" t="s">
        <v>1</v>
      </c>
      <c r="F228" s="237" t="s">
        <v>880</v>
      </c>
      <c r="G228" s="234"/>
      <c r="H228" s="236" t="s">
        <v>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149</v>
      </c>
      <c r="AU228" s="243" t="s">
        <v>86</v>
      </c>
      <c r="AV228" s="13" t="s">
        <v>84</v>
      </c>
      <c r="AW228" s="13" t="s">
        <v>32</v>
      </c>
      <c r="AX228" s="13" t="s">
        <v>76</v>
      </c>
      <c r="AY228" s="243" t="s">
        <v>140</v>
      </c>
    </row>
    <row r="229" s="14" customFormat="1">
      <c r="A229" s="14"/>
      <c r="B229" s="244"/>
      <c r="C229" s="245"/>
      <c r="D229" s="235" t="s">
        <v>149</v>
      </c>
      <c r="E229" s="246" t="s">
        <v>1</v>
      </c>
      <c r="F229" s="247" t="s">
        <v>84</v>
      </c>
      <c r="G229" s="245"/>
      <c r="H229" s="248">
        <v>1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149</v>
      </c>
      <c r="AU229" s="254" t="s">
        <v>86</v>
      </c>
      <c r="AV229" s="14" t="s">
        <v>86</v>
      </c>
      <c r="AW229" s="14" t="s">
        <v>32</v>
      </c>
      <c r="AX229" s="14" t="s">
        <v>84</v>
      </c>
      <c r="AY229" s="254" t="s">
        <v>140</v>
      </c>
    </row>
    <row r="230" s="2" customFormat="1" ht="66.75" customHeight="1">
      <c r="A230" s="38"/>
      <c r="B230" s="39"/>
      <c r="C230" s="219" t="s">
        <v>453</v>
      </c>
      <c r="D230" s="219" t="s">
        <v>143</v>
      </c>
      <c r="E230" s="220" t="s">
        <v>426</v>
      </c>
      <c r="F230" s="221" t="s">
        <v>427</v>
      </c>
      <c r="G230" s="222" t="s">
        <v>413</v>
      </c>
      <c r="H230" s="223">
        <v>10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41</v>
      </c>
      <c r="O230" s="91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164</v>
      </c>
      <c r="AT230" s="231" t="s">
        <v>143</v>
      </c>
      <c r="AU230" s="231" t="s">
        <v>86</v>
      </c>
      <c r="AY230" s="17" t="s">
        <v>140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84</v>
      </c>
      <c r="BK230" s="232">
        <f>ROUND(I230*H230,2)</f>
        <v>0</v>
      </c>
      <c r="BL230" s="17" t="s">
        <v>164</v>
      </c>
      <c r="BM230" s="231" t="s">
        <v>884</v>
      </c>
    </row>
    <row r="231" s="14" customFormat="1">
      <c r="A231" s="14"/>
      <c r="B231" s="244"/>
      <c r="C231" s="245"/>
      <c r="D231" s="235" t="s">
        <v>149</v>
      </c>
      <c r="E231" s="246" t="s">
        <v>1</v>
      </c>
      <c r="F231" s="247" t="s">
        <v>151</v>
      </c>
      <c r="G231" s="245"/>
      <c r="H231" s="248">
        <v>10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149</v>
      </c>
      <c r="AU231" s="254" t="s">
        <v>86</v>
      </c>
      <c r="AV231" s="14" t="s">
        <v>86</v>
      </c>
      <c r="AW231" s="14" t="s">
        <v>32</v>
      </c>
      <c r="AX231" s="14" t="s">
        <v>84</v>
      </c>
      <c r="AY231" s="254" t="s">
        <v>140</v>
      </c>
    </row>
    <row r="232" s="2" customFormat="1" ht="66.75" customHeight="1">
      <c r="A232" s="38"/>
      <c r="B232" s="39"/>
      <c r="C232" s="219" t="s">
        <v>458</v>
      </c>
      <c r="D232" s="219" t="s">
        <v>143</v>
      </c>
      <c r="E232" s="220" t="s">
        <v>431</v>
      </c>
      <c r="F232" s="221" t="s">
        <v>432</v>
      </c>
      <c r="G232" s="222" t="s">
        <v>413</v>
      </c>
      <c r="H232" s="223">
        <v>250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41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164</v>
      </c>
      <c r="AT232" s="231" t="s">
        <v>143</v>
      </c>
      <c r="AU232" s="231" t="s">
        <v>86</v>
      </c>
      <c r="AY232" s="17" t="s">
        <v>140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84</v>
      </c>
      <c r="BK232" s="232">
        <f>ROUND(I232*H232,2)</f>
        <v>0</v>
      </c>
      <c r="BL232" s="17" t="s">
        <v>164</v>
      </c>
      <c r="BM232" s="231" t="s">
        <v>885</v>
      </c>
    </row>
    <row r="233" s="14" customFormat="1">
      <c r="A233" s="14"/>
      <c r="B233" s="244"/>
      <c r="C233" s="245"/>
      <c r="D233" s="235" t="s">
        <v>149</v>
      </c>
      <c r="E233" s="246" t="s">
        <v>1</v>
      </c>
      <c r="F233" s="247" t="s">
        <v>886</v>
      </c>
      <c r="G233" s="245"/>
      <c r="H233" s="248">
        <v>250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149</v>
      </c>
      <c r="AU233" s="254" t="s">
        <v>86</v>
      </c>
      <c r="AV233" s="14" t="s">
        <v>86</v>
      </c>
      <c r="AW233" s="14" t="s">
        <v>32</v>
      </c>
      <c r="AX233" s="14" t="s">
        <v>84</v>
      </c>
      <c r="AY233" s="254" t="s">
        <v>140</v>
      </c>
    </row>
    <row r="234" s="12" customFormat="1" ht="22.8" customHeight="1">
      <c r="A234" s="12"/>
      <c r="B234" s="203"/>
      <c r="C234" s="204"/>
      <c r="D234" s="205" t="s">
        <v>75</v>
      </c>
      <c r="E234" s="217" t="s">
        <v>86</v>
      </c>
      <c r="F234" s="217" t="s">
        <v>447</v>
      </c>
      <c r="G234" s="204"/>
      <c r="H234" s="204"/>
      <c r="I234" s="207"/>
      <c r="J234" s="218">
        <f>BK234</f>
        <v>0</v>
      </c>
      <c r="K234" s="204"/>
      <c r="L234" s="209"/>
      <c r="M234" s="210"/>
      <c r="N234" s="211"/>
      <c r="O234" s="211"/>
      <c r="P234" s="212">
        <f>SUM(P235:P248)</f>
        <v>0</v>
      </c>
      <c r="Q234" s="211"/>
      <c r="R234" s="212">
        <f>SUM(R235:R248)</f>
        <v>34.491843199999998</v>
      </c>
      <c r="S234" s="211"/>
      <c r="T234" s="213">
        <f>SUM(T235:T248)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4" t="s">
        <v>84</v>
      </c>
      <c r="AT234" s="215" t="s">
        <v>75</v>
      </c>
      <c r="AU234" s="215" t="s">
        <v>84</v>
      </c>
      <c r="AY234" s="214" t="s">
        <v>140</v>
      </c>
      <c r="BK234" s="216">
        <f>SUM(BK235:BK248)</f>
        <v>0</v>
      </c>
    </row>
    <row r="235" s="2" customFormat="1" ht="37.8" customHeight="1">
      <c r="A235" s="38"/>
      <c r="B235" s="39"/>
      <c r="C235" s="219" t="s">
        <v>434</v>
      </c>
      <c r="D235" s="219" t="s">
        <v>143</v>
      </c>
      <c r="E235" s="220" t="s">
        <v>449</v>
      </c>
      <c r="F235" s="221" t="s">
        <v>450</v>
      </c>
      <c r="G235" s="222" t="s">
        <v>292</v>
      </c>
      <c r="H235" s="223">
        <v>19.199999999999999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41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164</v>
      </c>
      <c r="AT235" s="231" t="s">
        <v>143</v>
      </c>
      <c r="AU235" s="231" t="s">
        <v>86</v>
      </c>
      <c r="AY235" s="17" t="s">
        <v>140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84</v>
      </c>
      <c r="BK235" s="232">
        <f>ROUND(I235*H235,2)</f>
        <v>0</v>
      </c>
      <c r="BL235" s="17" t="s">
        <v>164</v>
      </c>
      <c r="BM235" s="231" t="s">
        <v>887</v>
      </c>
    </row>
    <row r="236" s="14" customFormat="1">
      <c r="A236" s="14"/>
      <c r="B236" s="244"/>
      <c r="C236" s="245"/>
      <c r="D236" s="235" t="s">
        <v>149</v>
      </c>
      <c r="E236" s="246" t="s">
        <v>1</v>
      </c>
      <c r="F236" s="247" t="s">
        <v>888</v>
      </c>
      <c r="G236" s="245"/>
      <c r="H236" s="248">
        <v>19.199999999999999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149</v>
      </c>
      <c r="AU236" s="254" t="s">
        <v>86</v>
      </c>
      <c r="AV236" s="14" t="s">
        <v>86</v>
      </c>
      <c r="AW236" s="14" t="s">
        <v>32</v>
      </c>
      <c r="AX236" s="14" t="s">
        <v>84</v>
      </c>
      <c r="AY236" s="254" t="s">
        <v>140</v>
      </c>
    </row>
    <row r="237" s="2" customFormat="1" ht="55.5" customHeight="1">
      <c r="A237" s="38"/>
      <c r="B237" s="39"/>
      <c r="C237" s="219" t="s">
        <v>468</v>
      </c>
      <c r="D237" s="219" t="s">
        <v>143</v>
      </c>
      <c r="E237" s="220" t="s">
        <v>454</v>
      </c>
      <c r="F237" s="221" t="s">
        <v>455</v>
      </c>
      <c r="G237" s="222" t="s">
        <v>352</v>
      </c>
      <c r="H237" s="223">
        <v>256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41</v>
      </c>
      <c r="O237" s="91"/>
      <c r="P237" s="229">
        <f>O237*H237</f>
        <v>0</v>
      </c>
      <c r="Q237" s="229">
        <v>0.00031</v>
      </c>
      <c r="R237" s="229">
        <f>Q237*H237</f>
        <v>0.07936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164</v>
      </c>
      <c r="AT237" s="231" t="s">
        <v>143</v>
      </c>
      <c r="AU237" s="231" t="s">
        <v>86</v>
      </c>
      <c r="AY237" s="17" t="s">
        <v>140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84</v>
      </c>
      <c r="BK237" s="232">
        <f>ROUND(I237*H237,2)</f>
        <v>0</v>
      </c>
      <c r="BL237" s="17" t="s">
        <v>164</v>
      </c>
      <c r="BM237" s="231" t="s">
        <v>889</v>
      </c>
    </row>
    <row r="238" s="14" customFormat="1">
      <c r="A238" s="14"/>
      <c r="B238" s="244"/>
      <c r="C238" s="245"/>
      <c r="D238" s="235" t="s">
        <v>149</v>
      </c>
      <c r="E238" s="246" t="s">
        <v>1</v>
      </c>
      <c r="F238" s="247" t="s">
        <v>890</v>
      </c>
      <c r="G238" s="245"/>
      <c r="H238" s="248">
        <v>256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149</v>
      </c>
      <c r="AU238" s="254" t="s">
        <v>86</v>
      </c>
      <c r="AV238" s="14" t="s">
        <v>86</v>
      </c>
      <c r="AW238" s="14" t="s">
        <v>32</v>
      </c>
      <c r="AX238" s="14" t="s">
        <v>84</v>
      </c>
      <c r="AY238" s="254" t="s">
        <v>140</v>
      </c>
    </row>
    <row r="239" s="2" customFormat="1" ht="24.15" customHeight="1">
      <c r="A239" s="38"/>
      <c r="B239" s="39"/>
      <c r="C239" s="269" t="s">
        <v>474</v>
      </c>
      <c r="D239" s="269" t="s">
        <v>334</v>
      </c>
      <c r="E239" s="270" t="s">
        <v>459</v>
      </c>
      <c r="F239" s="271" t="s">
        <v>460</v>
      </c>
      <c r="G239" s="272" t="s">
        <v>352</v>
      </c>
      <c r="H239" s="273">
        <v>303.23200000000003</v>
      </c>
      <c r="I239" s="274"/>
      <c r="J239" s="275">
        <f>ROUND(I239*H239,2)</f>
        <v>0</v>
      </c>
      <c r="K239" s="276"/>
      <c r="L239" s="277"/>
      <c r="M239" s="278" t="s">
        <v>1</v>
      </c>
      <c r="N239" s="279" t="s">
        <v>41</v>
      </c>
      <c r="O239" s="91"/>
      <c r="P239" s="229">
        <f>O239*H239</f>
        <v>0</v>
      </c>
      <c r="Q239" s="229">
        <v>0.00010000000000000001</v>
      </c>
      <c r="R239" s="229">
        <f>Q239*H239</f>
        <v>0.030323200000000005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190</v>
      </c>
      <c r="AT239" s="231" t="s">
        <v>334</v>
      </c>
      <c r="AU239" s="231" t="s">
        <v>86</v>
      </c>
      <c r="AY239" s="17" t="s">
        <v>140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84</v>
      </c>
      <c r="BK239" s="232">
        <f>ROUND(I239*H239,2)</f>
        <v>0</v>
      </c>
      <c r="BL239" s="17" t="s">
        <v>164</v>
      </c>
      <c r="BM239" s="231" t="s">
        <v>891</v>
      </c>
    </row>
    <row r="240" s="14" customFormat="1">
      <c r="A240" s="14"/>
      <c r="B240" s="244"/>
      <c r="C240" s="245"/>
      <c r="D240" s="235" t="s">
        <v>149</v>
      </c>
      <c r="E240" s="246" t="s">
        <v>1</v>
      </c>
      <c r="F240" s="247" t="s">
        <v>892</v>
      </c>
      <c r="G240" s="245"/>
      <c r="H240" s="248">
        <v>256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149</v>
      </c>
      <c r="AU240" s="254" t="s">
        <v>86</v>
      </c>
      <c r="AV240" s="14" t="s">
        <v>86</v>
      </c>
      <c r="AW240" s="14" t="s">
        <v>32</v>
      </c>
      <c r="AX240" s="14" t="s">
        <v>84</v>
      </c>
      <c r="AY240" s="254" t="s">
        <v>140</v>
      </c>
    </row>
    <row r="241" s="14" customFormat="1">
      <c r="A241" s="14"/>
      <c r="B241" s="244"/>
      <c r="C241" s="245"/>
      <c r="D241" s="235" t="s">
        <v>149</v>
      </c>
      <c r="E241" s="245"/>
      <c r="F241" s="247" t="s">
        <v>893</v>
      </c>
      <c r="G241" s="245"/>
      <c r="H241" s="248">
        <v>303.23200000000003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149</v>
      </c>
      <c r="AU241" s="254" t="s">
        <v>86</v>
      </c>
      <c r="AV241" s="14" t="s">
        <v>86</v>
      </c>
      <c r="AW241" s="14" t="s">
        <v>4</v>
      </c>
      <c r="AX241" s="14" t="s">
        <v>84</v>
      </c>
      <c r="AY241" s="254" t="s">
        <v>140</v>
      </c>
    </row>
    <row r="242" s="2" customFormat="1" ht="55.5" customHeight="1">
      <c r="A242" s="38"/>
      <c r="B242" s="39"/>
      <c r="C242" s="219" t="s">
        <v>478</v>
      </c>
      <c r="D242" s="219" t="s">
        <v>143</v>
      </c>
      <c r="E242" s="220" t="s">
        <v>464</v>
      </c>
      <c r="F242" s="221" t="s">
        <v>465</v>
      </c>
      <c r="G242" s="222" t="s">
        <v>413</v>
      </c>
      <c r="H242" s="223">
        <v>160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41</v>
      </c>
      <c r="O242" s="91"/>
      <c r="P242" s="229">
        <f>O242*H242</f>
        <v>0</v>
      </c>
      <c r="Q242" s="229">
        <v>0.20469000000000001</v>
      </c>
      <c r="R242" s="229">
        <f>Q242*H242</f>
        <v>32.750399999999999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164</v>
      </c>
      <c r="AT242" s="231" t="s">
        <v>143</v>
      </c>
      <c r="AU242" s="231" t="s">
        <v>86</v>
      </c>
      <c r="AY242" s="17" t="s">
        <v>140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84</v>
      </c>
      <c r="BK242" s="232">
        <f>ROUND(I242*H242,2)</f>
        <v>0</v>
      </c>
      <c r="BL242" s="17" t="s">
        <v>164</v>
      </c>
      <c r="BM242" s="231" t="s">
        <v>894</v>
      </c>
    </row>
    <row r="243" s="14" customFormat="1">
      <c r="A243" s="14"/>
      <c r="B243" s="244"/>
      <c r="C243" s="245"/>
      <c r="D243" s="235" t="s">
        <v>149</v>
      </c>
      <c r="E243" s="246" t="s">
        <v>1</v>
      </c>
      <c r="F243" s="247" t="s">
        <v>895</v>
      </c>
      <c r="G243" s="245"/>
      <c r="H243" s="248">
        <v>160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149</v>
      </c>
      <c r="AU243" s="254" t="s">
        <v>86</v>
      </c>
      <c r="AV243" s="14" t="s">
        <v>86</v>
      </c>
      <c r="AW243" s="14" t="s">
        <v>32</v>
      </c>
      <c r="AX243" s="14" t="s">
        <v>84</v>
      </c>
      <c r="AY243" s="254" t="s">
        <v>140</v>
      </c>
    </row>
    <row r="244" s="2" customFormat="1" ht="16.5" customHeight="1">
      <c r="A244" s="38"/>
      <c r="B244" s="39"/>
      <c r="C244" s="219" t="s">
        <v>484</v>
      </c>
      <c r="D244" s="219" t="s">
        <v>143</v>
      </c>
      <c r="E244" s="220" t="s">
        <v>469</v>
      </c>
      <c r="F244" s="221" t="s">
        <v>470</v>
      </c>
      <c r="G244" s="222" t="s">
        <v>471</v>
      </c>
      <c r="H244" s="223">
        <v>3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41</v>
      </c>
      <c r="O244" s="91"/>
      <c r="P244" s="229">
        <f>O244*H244</f>
        <v>0</v>
      </c>
      <c r="Q244" s="229">
        <v>0.54391999999999996</v>
      </c>
      <c r="R244" s="229">
        <f>Q244*H244</f>
        <v>1.6317599999999999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164</v>
      </c>
      <c r="AT244" s="231" t="s">
        <v>143</v>
      </c>
      <c r="AU244" s="231" t="s">
        <v>86</v>
      </c>
      <c r="AY244" s="17" t="s">
        <v>140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84</v>
      </c>
      <c r="BK244" s="232">
        <f>ROUND(I244*H244,2)</f>
        <v>0</v>
      </c>
      <c r="BL244" s="17" t="s">
        <v>164</v>
      </c>
      <c r="BM244" s="231" t="s">
        <v>896</v>
      </c>
    </row>
    <row r="245" s="14" customFormat="1">
      <c r="A245" s="14"/>
      <c r="B245" s="244"/>
      <c r="C245" s="245"/>
      <c r="D245" s="235" t="s">
        <v>149</v>
      </c>
      <c r="E245" s="246" t="s">
        <v>1</v>
      </c>
      <c r="F245" s="247" t="s">
        <v>157</v>
      </c>
      <c r="G245" s="245"/>
      <c r="H245" s="248">
        <v>3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149</v>
      </c>
      <c r="AU245" s="254" t="s">
        <v>86</v>
      </c>
      <c r="AV245" s="14" t="s">
        <v>86</v>
      </c>
      <c r="AW245" s="14" t="s">
        <v>32</v>
      </c>
      <c r="AX245" s="14" t="s">
        <v>84</v>
      </c>
      <c r="AY245" s="254" t="s">
        <v>140</v>
      </c>
    </row>
    <row r="246" s="2" customFormat="1" ht="24.15" customHeight="1">
      <c r="A246" s="38"/>
      <c r="B246" s="39"/>
      <c r="C246" s="219" t="s">
        <v>174</v>
      </c>
      <c r="D246" s="219" t="s">
        <v>143</v>
      </c>
      <c r="E246" s="220" t="s">
        <v>897</v>
      </c>
      <c r="F246" s="221" t="s">
        <v>898</v>
      </c>
      <c r="G246" s="222" t="s">
        <v>292</v>
      </c>
      <c r="H246" s="223">
        <v>1.5600000000000001</v>
      </c>
      <c r="I246" s="224"/>
      <c r="J246" s="225">
        <f>ROUND(I246*H246,2)</f>
        <v>0</v>
      </c>
      <c r="K246" s="226"/>
      <c r="L246" s="44"/>
      <c r="M246" s="227" t="s">
        <v>1</v>
      </c>
      <c r="N246" s="228" t="s">
        <v>41</v>
      </c>
      <c r="O246" s="91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164</v>
      </c>
      <c r="AT246" s="231" t="s">
        <v>143</v>
      </c>
      <c r="AU246" s="231" t="s">
        <v>86</v>
      </c>
      <c r="AY246" s="17" t="s">
        <v>140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84</v>
      </c>
      <c r="BK246" s="232">
        <f>ROUND(I246*H246,2)</f>
        <v>0</v>
      </c>
      <c r="BL246" s="17" t="s">
        <v>164</v>
      </c>
      <c r="BM246" s="231" t="s">
        <v>899</v>
      </c>
    </row>
    <row r="247" s="13" customFormat="1">
      <c r="A247" s="13"/>
      <c r="B247" s="233"/>
      <c r="C247" s="234"/>
      <c r="D247" s="235" t="s">
        <v>149</v>
      </c>
      <c r="E247" s="236" t="s">
        <v>1</v>
      </c>
      <c r="F247" s="237" t="s">
        <v>791</v>
      </c>
      <c r="G247" s="234"/>
      <c r="H247" s="236" t="s">
        <v>1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149</v>
      </c>
      <c r="AU247" s="243" t="s">
        <v>86</v>
      </c>
      <c r="AV247" s="13" t="s">
        <v>84</v>
      </c>
      <c r="AW247" s="13" t="s">
        <v>32</v>
      </c>
      <c r="AX247" s="13" t="s">
        <v>76</v>
      </c>
      <c r="AY247" s="243" t="s">
        <v>140</v>
      </c>
    </row>
    <row r="248" s="14" customFormat="1">
      <c r="A248" s="14"/>
      <c r="B248" s="244"/>
      <c r="C248" s="245"/>
      <c r="D248" s="235" t="s">
        <v>149</v>
      </c>
      <c r="E248" s="246" t="s">
        <v>1</v>
      </c>
      <c r="F248" s="247" t="s">
        <v>792</v>
      </c>
      <c r="G248" s="245"/>
      <c r="H248" s="248">
        <v>1.5600000000000001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149</v>
      </c>
      <c r="AU248" s="254" t="s">
        <v>86</v>
      </c>
      <c r="AV248" s="14" t="s">
        <v>86</v>
      </c>
      <c r="AW248" s="14" t="s">
        <v>32</v>
      </c>
      <c r="AX248" s="14" t="s">
        <v>84</v>
      </c>
      <c r="AY248" s="254" t="s">
        <v>140</v>
      </c>
    </row>
    <row r="249" s="12" customFormat="1" ht="22.8" customHeight="1">
      <c r="A249" s="12"/>
      <c r="B249" s="203"/>
      <c r="C249" s="204"/>
      <c r="D249" s="205" t="s">
        <v>75</v>
      </c>
      <c r="E249" s="217" t="s">
        <v>7</v>
      </c>
      <c r="F249" s="217" t="s">
        <v>473</v>
      </c>
      <c r="G249" s="204"/>
      <c r="H249" s="204"/>
      <c r="I249" s="207"/>
      <c r="J249" s="218">
        <f>BK249</f>
        <v>0</v>
      </c>
      <c r="K249" s="204"/>
      <c r="L249" s="209"/>
      <c r="M249" s="210"/>
      <c r="N249" s="211"/>
      <c r="O249" s="211"/>
      <c r="P249" s="212">
        <f>SUM(P250:P261)</f>
        <v>0</v>
      </c>
      <c r="Q249" s="211"/>
      <c r="R249" s="212">
        <f>SUM(R250:R261)</f>
        <v>73.445534669999986</v>
      </c>
      <c r="S249" s="211"/>
      <c r="T249" s="213">
        <f>SUM(T250:T261)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4" t="s">
        <v>84</v>
      </c>
      <c r="AT249" s="215" t="s">
        <v>75</v>
      </c>
      <c r="AU249" s="215" t="s">
        <v>84</v>
      </c>
      <c r="AY249" s="214" t="s">
        <v>140</v>
      </c>
      <c r="BK249" s="216">
        <f>SUM(BK250:BK261)</f>
        <v>0</v>
      </c>
    </row>
    <row r="250" s="2" customFormat="1" ht="44.25" customHeight="1">
      <c r="A250" s="38"/>
      <c r="B250" s="39"/>
      <c r="C250" s="219" t="s">
        <v>494</v>
      </c>
      <c r="D250" s="219" t="s">
        <v>143</v>
      </c>
      <c r="E250" s="220" t="s">
        <v>475</v>
      </c>
      <c r="F250" s="221" t="s">
        <v>476</v>
      </c>
      <c r="G250" s="222" t="s">
        <v>352</v>
      </c>
      <c r="H250" s="223">
        <v>942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41</v>
      </c>
      <c r="O250" s="91"/>
      <c r="P250" s="229">
        <f>O250*H250</f>
        <v>0</v>
      </c>
      <c r="Q250" s="229">
        <v>0.00013999999999999999</v>
      </c>
      <c r="R250" s="229">
        <f>Q250*H250</f>
        <v>0.13188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164</v>
      </c>
      <c r="AT250" s="231" t="s">
        <v>143</v>
      </c>
      <c r="AU250" s="231" t="s">
        <v>86</v>
      </c>
      <c r="AY250" s="17" t="s">
        <v>140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84</v>
      </c>
      <c r="BK250" s="232">
        <f>ROUND(I250*H250,2)</f>
        <v>0</v>
      </c>
      <c r="BL250" s="17" t="s">
        <v>164</v>
      </c>
      <c r="BM250" s="231" t="s">
        <v>900</v>
      </c>
    </row>
    <row r="251" s="14" customFormat="1">
      <c r="A251" s="14"/>
      <c r="B251" s="244"/>
      <c r="C251" s="245"/>
      <c r="D251" s="235" t="s">
        <v>149</v>
      </c>
      <c r="E251" s="246" t="s">
        <v>1</v>
      </c>
      <c r="F251" s="247" t="s">
        <v>815</v>
      </c>
      <c r="G251" s="245"/>
      <c r="H251" s="248">
        <v>942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149</v>
      </c>
      <c r="AU251" s="254" t="s">
        <v>86</v>
      </c>
      <c r="AV251" s="14" t="s">
        <v>86</v>
      </c>
      <c r="AW251" s="14" t="s">
        <v>32</v>
      </c>
      <c r="AX251" s="14" t="s">
        <v>84</v>
      </c>
      <c r="AY251" s="254" t="s">
        <v>140</v>
      </c>
    </row>
    <row r="252" s="2" customFormat="1" ht="16.5" customHeight="1">
      <c r="A252" s="38"/>
      <c r="B252" s="39"/>
      <c r="C252" s="269" t="s">
        <v>499</v>
      </c>
      <c r="D252" s="269" t="s">
        <v>334</v>
      </c>
      <c r="E252" s="270" t="s">
        <v>479</v>
      </c>
      <c r="F252" s="271" t="s">
        <v>480</v>
      </c>
      <c r="G252" s="272" t="s">
        <v>352</v>
      </c>
      <c r="H252" s="273">
        <v>989.10000000000002</v>
      </c>
      <c r="I252" s="274"/>
      <c r="J252" s="275">
        <f>ROUND(I252*H252,2)</f>
        <v>0</v>
      </c>
      <c r="K252" s="276"/>
      <c r="L252" s="277"/>
      <c r="M252" s="278" t="s">
        <v>1</v>
      </c>
      <c r="N252" s="279" t="s">
        <v>41</v>
      </c>
      <c r="O252" s="91"/>
      <c r="P252" s="229">
        <f>O252*H252</f>
        <v>0</v>
      </c>
      <c r="Q252" s="229">
        <v>0.00040000000000000002</v>
      </c>
      <c r="R252" s="229">
        <f>Q252*H252</f>
        <v>0.39564000000000005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190</v>
      </c>
      <c r="AT252" s="231" t="s">
        <v>334</v>
      </c>
      <c r="AU252" s="231" t="s">
        <v>86</v>
      </c>
      <c r="AY252" s="17" t="s">
        <v>140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84</v>
      </c>
      <c r="BK252" s="232">
        <f>ROUND(I252*H252,2)</f>
        <v>0</v>
      </c>
      <c r="BL252" s="17" t="s">
        <v>164</v>
      </c>
      <c r="BM252" s="231" t="s">
        <v>901</v>
      </c>
    </row>
    <row r="253" s="14" customFormat="1">
      <c r="A253" s="14"/>
      <c r="B253" s="244"/>
      <c r="C253" s="245"/>
      <c r="D253" s="235" t="s">
        <v>149</v>
      </c>
      <c r="E253" s="246" t="s">
        <v>1</v>
      </c>
      <c r="F253" s="247" t="s">
        <v>902</v>
      </c>
      <c r="G253" s="245"/>
      <c r="H253" s="248">
        <v>942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149</v>
      </c>
      <c r="AU253" s="254" t="s">
        <v>86</v>
      </c>
      <c r="AV253" s="14" t="s">
        <v>86</v>
      </c>
      <c r="AW253" s="14" t="s">
        <v>32</v>
      </c>
      <c r="AX253" s="14" t="s">
        <v>84</v>
      </c>
      <c r="AY253" s="254" t="s">
        <v>140</v>
      </c>
    </row>
    <row r="254" s="14" customFormat="1">
      <c r="A254" s="14"/>
      <c r="B254" s="244"/>
      <c r="C254" s="245"/>
      <c r="D254" s="235" t="s">
        <v>149</v>
      </c>
      <c r="E254" s="245"/>
      <c r="F254" s="247" t="s">
        <v>903</v>
      </c>
      <c r="G254" s="245"/>
      <c r="H254" s="248">
        <v>989.10000000000002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149</v>
      </c>
      <c r="AU254" s="254" t="s">
        <v>86</v>
      </c>
      <c r="AV254" s="14" t="s">
        <v>86</v>
      </c>
      <c r="AW254" s="14" t="s">
        <v>4</v>
      </c>
      <c r="AX254" s="14" t="s">
        <v>84</v>
      </c>
      <c r="AY254" s="254" t="s">
        <v>140</v>
      </c>
    </row>
    <row r="255" s="2" customFormat="1" ht="37.8" customHeight="1">
      <c r="A255" s="38"/>
      <c r="B255" s="39"/>
      <c r="C255" s="219" t="s">
        <v>504</v>
      </c>
      <c r="D255" s="219" t="s">
        <v>143</v>
      </c>
      <c r="E255" s="220" t="s">
        <v>904</v>
      </c>
      <c r="F255" s="221" t="s">
        <v>905</v>
      </c>
      <c r="G255" s="222" t="s">
        <v>352</v>
      </c>
      <c r="H255" s="223">
        <v>942</v>
      </c>
      <c r="I255" s="224"/>
      <c r="J255" s="225">
        <f>ROUND(I255*H255,2)</f>
        <v>0</v>
      </c>
      <c r="K255" s="226"/>
      <c r="L255" s="44"/>
      <c r="M255" s="227" t="s">
        <v>1</v>
      </c>
      <c r="N255" s="228" t="s">
        <v>41</v>
      </c>
      <c r="O255" s="91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164</v>
      </c>
      <c r="AT255" s="231" t="s">
        <v>143</v>
      </c>
      <c r="AU255" s="231" t="s">
        <v>86</v>
      </c>
      <c r="AY255" s="17" t="s">
        <v>140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84</v>
      </c>
      <c r="BK255" s="232">
        <f>ROUND(I255*H255,2)</f>
        <v>0</v>
      </c>
      <c r="BL255" s="17" t="s">
        <v>164</v>
      </c>
      <c r="BM255" s="231" t="s">
        <v>906</v>
      </c>
    </row>
    <row r="256" s="13" customFormat="1">
      <c r="A256" s="13"/>
      <c r="B256" s="233"/>
      <c r="C256" s="234"/>
      <c r="D256" s="235" t="s">
        <v>149</v>
      </c>
      <c r="E256" s="236" t="s">
        <v>1</v>
      </c>
      <c r="F256" s="237" t="s">
        <v>907</v>
      </c>
      <c r="G256" s="234"/>
      <c r="H256" s="236" t="s">
        <v>1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149</v>
      </c>
      <c r="AU256" s="243" t="s">
        <v>86</v>
      </c>
      <c r="AV256" s="13" t="s">
        <v>84</v>
      </c>
      <c r="AW256" s="13" t="s">
        <v>32</v>
      </c>
      <c r="AX256" s="13" t="s">
        <v>76</v>
      </c>
      <c r="AY256" s="243" t="s">
        <v>140</v>
      </c>
    </row>
    <row r="257" s="14" customFormat="1">
      <c r="A257" s="14"/>
      <c r="B257" s="244"/>
      <c r="C257" s="245"/>
      <c r="D257" s="235" t="s">
        <v>149</v>
      </c>
      <c r="E257" s="246" t="s">
        <v>1</v>
      </c>
      <c r="F257" s="247" t="s">
        <v>815</v>
      </c>
      <c r="G257" s="245"/>
      <c r="H257" s="248">
        <v>942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149</v>
      </c>
      <c r="AU257" s="254" t="s">
        <v>86</v>
      </c>
      <c r="AV257" s="14" t="s">
        <v>86</v>
      </c>
      <c r="AW257" s="14" t="s">
        <v>32</v>
      </c>
      <c r="AX257" s="14" t="s">
        <v>84</v>
      </c>
      <c r="AY257" s="254" t="s">
        <v>140</v>
      </c>
    </row>
    <row r="258" s="2" customFormat="1" ht="24.15" customHeight="1">
      <c r="A258" s="38"/>
      <c r="B258" s="39"/>
      <c r="C258" s="219" t="s">
        <v>515</v>
      </c>
      <c r="D258" s="219" t="s">
        <v>143</v>
      </c>
      <c r="E258" s="220" t="s">
        <v>908</v>
      </c>
      <c r="F258" s="221" t="s">
        <v>909</v>
      </c>
      <c r="G258" s="222" t="s">
        <v>292</v>
      </c>
      <c r="H258" s="223">
        <v>29.972999999999999</v>
      </c>
      <c r="I258" s="224"/>
      <c r="J258" s="225">
        <f>ROUND(I258*H258,2)</f>
        <v>0</v>
      </c>
      <c r="K258" s="226"/>
      <c r="L258" s="44"/>
      <c r="M258" s="227" t="s">
        <v>1</v>
      </c>
      <c r="N258" s="228" t="s">
        <v>41</v>
      </c>
      <c r="O258" s="91"/>
      <c r="P258" s="229">
        <f>O258*H258</f>
        <v>0</v>
      </c>
      <c r="Q258" s="229">
        <v>2.4327899999999998</v>
      </c>
      <c r="R258" s="229">
        <f>Q258*H258</f>
        <v>72.918014669999991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164</v>
      </c>
      <c r="AT258" s="231" t="s">
        <v>143</v>
      </c>
      <c r="AU258" s="231" t="s">
        <v>86</v>
      </c>
      <c r="AY258" s="17" t="s">
        <v>140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84</v>
      </c>
      <c r="BK258" s="232">
        <f>ROUND(I258*H258,2)</f>
        <v>0</v>
      </c>
      <c r="BL258" s="17" t="s">
        <v>164</v>
      </c>
      <c r="BM258" s="231" t="s">
        <v>910</v>
      </c>
    </row>
    <row r="259" s="13" customFormat="1">
      <c r="A259" s="13"/>
      <c r="B259" s="233"/>
      <c r="C259" s="234"/>
      <c r="D259" s="235" t="s">
        <v>149</v>
      </c>
      <c r="E259" s="236" t="s">
        <v>1</v>
      </c>
      <c r="F259" s="237" t="s">
        <v>911</v>
      </c>
      <c r="G259" s="234"/>
      <c r="H259" s="236" t="s">
        <v>1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149</v>
      </c>
      <c r="AU259" s="243" t="s">
        <v>86</v>
      </c>
      <c r="AV259" s="13" t="s">
        <v>84</v>
      </c>
      <c r="AW259" s="13" t="s">
        <v>32</v>
      </c>
      <c r="AX259" s="13" t="s">
        <v>76</v>
      </c>
      <c r="AY259" s="243" t="s">
        <v>140</v>
      </c>
    </row>
    <row r="260" s="13" customFormat="1">
      <c r="A260" s="13"/>
      <c r="B260" s="233"/>
      <c r="C260" s="234"/>
      <c r="D260" s="235" t="s">
        <v>149</v>
      </c>
      <c r="E260" s="236" t="s">
        <v>1</v>
      </c>
      <c r="F260" s="237" t="s">
        <v>912</v>
      </c>
      <c r="G260" s="234"/>
      <c r="H260" s="236" t="s">
        <v>1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149</v>
      </c>
      <c r="AU260" s="243" t="s">
        <v>86</v>
      </c>
      <c r="AV260" s="13" t="s">
        <v>84</v>
      </c>
      <c r="AW260" s="13" t="s">
        <v>32</v>
      </c>
      <c r="AX260" s="13" t="s">
        <v>76</v>
      </c>
      <c r="AY260" s="243" t="s">
        <v>140</v>
      </c>
    </row>
    <row r="261" s="14" customFormat="1">
      <c r="A261" s="14"/>
      <c r="B261" s="244"/>
      <c r="C261" s="245"/>
      <c r="D261" s="235" t="s">
        <v>149</v>
      </c>
      <c r="E261" s="246" t="s">
        <v>1</v>
      </c>
      <c r="F261" s="247" t="s">
        <v>913</v>
      </c>
      <c r="G261" s="245"/>
      <c r="H261" s="248">
        <v>29.972999999999999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149</v>
      </c>
      <c r="AU261" s="254" t="s">
        <v>86</v>
      </c>
      <c r="AV261" s="14" t="s">
        <v>86</v>
      </c>
      <c r="AW261" s="14" t="s">
        <v>32</v>
      </c>
      <c r="AX261" s="14" t="s">
        <v>84</v>
      </c>
      <c r="AY261" s="254" t="s">
        <v>140</v>
      </c>
    </row>
    <row r="262" s="12" customFormat="1" ht="22.8" customHeight="1">
      <c r="A262" s="12"/>
      <c r="B262" s="203"/>
      <c r="C262" s="204"/>
      <c r="D262" s="205" t="s">
        <v>75</v>
      </c>
      <c r="E262" s="217" t="s">
        <v>157</v>
      </c>
      <c r="F262" s="217" t="s">
        <v>914</v>
      </c>
      <c r="G262" s="204"/>
      <c r="H262" s="204"/>
      <c r="I262" s="207"/>
      <c r="J262" s="218">
        <f>BK262</f>
        <v>0</v>
      </c>
      <c r="K262" s="204"/>
      <c r="L262" s="209"/>
      <c r="M262" s="210"/>
      <c r="N262" s="211"/>
      <c r="O262" s="211"/>
      <c r="P262" s="212">
        <f>SUM(P263:P274)</f>
        <v>0</v>
      </c>
      <c r="Q262" s="211"/>
      <c r="R262" s="212">
        <f>SUM(R263:R274)</f>
        <v>0.20726999999999998</v>
      </c>
      <c r="S262" s="211"/>
      <c r="T262" s="213">
        <f>SUM(T263:T274)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4" t="s">
        <v>84</v>
      </c>
      <c r="AT262" s="215" t="s">
        <v>75</v>
      </c>
      <c r="AU262" s="215" t="s">
        <v>84</v>
      </c>
      <c r="AY262" s="214" t="s">
        <v>140</v>
      </c>
      <c r="BK262" s="216">
        <f>SUM(BK263:BK274)</f>
        <v>0</v>
      </c>
    </row>
    <row r="263" s="2" customFormat="1" ht="24.15" customHeight="1">
      <c r="A263" s="38"/>
      <c r="B263" s="39"/>
      <c r="C263" s="219" t="s">
        <v>524</v>
      </c>
      <c r="D263" s="219" t="s">
        <v>143</v>
      </c>
      <c r="E263" s="220" t="s">
        <v>915</v>
      </c>
      <c r="F263" s="221" t="s">
        <v>916</v>
      </c>
      <c r="G263" s="222" t="s">
        <v>413</v>
      </c>
      <c r="H263" s="223">
        <v>141</v>
      </c>
      <c r="I263" s="224"/>
      <c r="J263" s="225">
        <f>ROUND(I263*H263,2)</f>
        <v>0</v>
      </c>
      <c r="K263" s="226"/>
      <c r="L263" s="44"/>
      <c r="M263" s="227" t="s">
        <v>1</v>
      </c>
      <c r="N263" s="228" t="s">
        <v>41</v>
      </c>
      <c r="O263" s="91"/>
      <c r="P263" s="229">
        <f>O263*H263</f>
        <v>0</v>
      </c>
      <c r="Q263" s="229">
        <v>0.00147</v>
      </c>
      <c r="R263" s="229">
        <f>Q263*H263</f>
        <v>0.20726999999999998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164</v>
      </c>
      <c r="AT263" s="231" t="s">
        <v>143</v>
      </c>
      <c r="AU263" s="231" t="s">
        <v>86</v>
      </c>
      <c r="AY263" s="17" t="s">
        <v>140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84</v>
      </c>
      <c r="BK263" s="232">
        <f>ROUND(I263*H263,2)</f>
        <v>0</v>
      </c>
      <c r="BL263" s="17" t="s">
        <v>164</v>
      </c>
      <c r="BM263" s="231" t="s">
        <v>917</v>
      </c>
    </row>
    <row r="264" s="13" customFormat="1">
      <c r="A264" s="13"/>
      <c r="B264" s="233"/>
      <c r="C264" s="234"/>
      <c r="D264" s="235" t="s">
        <v>149</v>
      </c>
      <c r="E264" s="236" t="s">
        <v>1</v>
      </c>
      <c r="F264" s="237" t="s">
        <v>918</v>
      </c>
      <c r="G264" s="234"/>
      <c r="H264" s="236" t="s">
        <v>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149</v>
      </c>
      <c r="AU264" s="243" t="s">
        <v>86</v>
      </c>
      <c r="AV264" s="13" t="s">
        <v>84</v>
      </c>
      <c r="AW264" s="13" t="s">
        <v>32</v>
      </c>
      <c r="AX264" s="13" t="s">
        <v>76</v>
      </c>
      <c r="AY264" s="243" t="s">
        <v>140</v>
      </c>
    </row>
    <row r="265" s="14" customFormat="1">
      <c r="A265" s="14"/>
      <c r="B265" s="244"/>
      <c r="C265" s="245"/>
      <c r="D265" s="235" t="s">
        <v>149</v>
      </c>
      <c r="E265" s="246" t="s">
        <v>1</v>
      </c>
      <c r="F265" s="247" t="s">
        <v>919</v>
      </c>
      <c r="G265" s="245"/>
      <c r="H265" s="248">
        <v>25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149</v>
      </c>
      <c r="AU265" s="254" t="s">
        <v>86</v>
      </c>
      <c r="AV265" s="14" t="s">
        <v>86</v>
      </c>
      <c r="AW265" s="14" t="s">
        <v>32</v>
      </c>
      <c r="AX265" s="14" t="s">
        <v>76</v>
      </c>
      <c r="AY265" s="254" t="s">
        <v>140</v>
      </c>
    </row>
    <row r="266" s="13" customFormat="1">
      <c r="A266" s="13"/>
      <c r="B266" s="233"/>
      <c r="C266" s="234"/>
      <c r="D266" s="235" t="s">
        <v>149</v>
      </c>
      <c r="E266" s="236" t="s">
        <v>1</v>
      </c>
      <c r="F266" s="237" t="s">
        <v>920</v>
      </c>
      <c r="G266" s="234"/>
      <c r="H266" s="236" t="s">
        <v>1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149</v>
      </c>
      <c r="AU266" s="243" t="s">
        <v>86</v>
      </c>
      <c r="AV266" s="13" t="s">
        <v>84</v>
      </c>
      <c r="AW266" s="13" t="s">
        <v>32</v>
      </c>
      <c r="AX266" s="13" t="s">
        <v>76</v>
      </c>
      <c r="AY266" s="243" t="s">
        <v>140</v>
      </c>
    </row>
    <row r="267" s="14" customFormat="1">
      <c r="A267" s="14"/>
      <c r="B267" s="244"/>
      <c r="C267" s="245"/>
      <c r="D267" s="235" t="s">
        <v>149</v>
      </c>
      <c r="E267" s="246" t="s">
        <v>1</v>
      </c>
      <c r="F267" s="247" t="s">
        <v>921</v>
      </c>
      <c r="G267" s="245"/>
      <c r="H267" s="248">
        <v>45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149</v>
      </c>
      <c r="AU267" s="254" t="s">
        <v>86</v>
      </c>
      <c r="AV267" s="14" t="s">
        <v>86</v>
      </c>
      <c r="AW267" s="14" t="s">
        <v>32</v>
      </c>
      <c r="AX267" s="14" t="s">
        <v>76</v>
      </c>
      <c r="AY267" s="254" t="s">
        <v>140</v>
      </c>
    </row>
    <row r="268" s="13" customFormat="1">
      <c r="A268" s="13"/>
      <c r="B268" s="233"/>
      <c r="C268" s="234"/>
      <c r="D268" s="235" t="s">
        <v>149</v>
      </c>
      <c r="E268" s="236" t="s">
        <v>1</v>
      </c>
      <c r="F268" s="237" t="s">
        <v>922</v>
      </c>
      <c r="G268" s="234"/>
      <c r="H268" s="236" t="s">
        <v>1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149</v>
      </c>
      <c r="AU268" s="243" t="s">
        <v>86</v>
      </c>
      <c r="AV268" s="13" t="s">
        <v>84</v>
      </c>
      <c r="AW268" s="13" t="s">
        <v>32</v>
      </c>
      <c r="AX268" s="13" t="s">
        <v>76</v>
      </c>
      <c r="AY268" s="243" t="s">
        <v>140</v>
      </c>
    </row>
    <row r="269" s="14" customFormat="1">
      <c r="A269" s="14"/>
      <c r="B269" s="244"/>
      <c r="C269" s="245"/>
      <c r="D269" s="235" t="s">
        <v>149</v>
      </c>
      <c r="E269" s="246" t="s">
        <v>1</v>
      </c>
      <c r="F269" s="247" t="s">
        <v>7</v>
      </c>
      <c r="G269" s="245"/>
      <c r="H269" s="248">
        <v>21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149</v>
      </c>
      <c r="AU269" s="254" t="s">
        <v>86</v>
      </c>
      <c r="AV269" s="14" t="s">
        <v>86</v>
      </c>
      <c r="AW269" s="14" t="s">
        <v>32</v>
      </c>
      <c r="AX269" s="14" t="s">
        <v>76</v>
      </c>
      <c r="AY269" s="254" t="s">
        <v>140</v>
      </c>
    </row>
    <row r="270" s="13" customFormat="1">
      <c r="A270" s="13"/>
      <c r="B270" s="233"/>
      <c r="C270" s="234"/>
      <c r="D270" s="235" t="s">
        <v>149</v>
      </c>
      <c r="E270" s="236" t="s">
        <v>1</v>
      </c>
      <c r="F270" s="237" t="s">
        <v>923</v>
      </c>
      <c r="G270" s="234"/>
      <c r="H270" s="236" t="s">
        <v>1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149</v>
      </c>
      <c r="AU270" s="243" t="s">
        <v>86</v>
      </c>
      <c r="AV270" s="13" t="s">
        <v>84</v>
      </c>
      <c r="AW270" s="13" t="s">
        <v>32</v>
      </c>
      <c r="AX270" s="13" t="s">
        <v>76</v>
      </c>
      <c r="AY270" s="243" t="s">
        <v>140</v>
      </c>
    </row>
    <row r="271" s="14" customFormat="1">
      <c r="A271" s="14"/>
      <c r="B271" s="244"/>
      <c r="C271" s="245"/>
      <c r="D271" s="235" t="s">
        <v>149</v>
      </c>
      <c r="E271" s="246" t="s">
        <v>1</v>
      </c>
      <c r="F271" s="247" t="s">
        <v>919</v>
      </c>
      <c r="G271" s="245"/>
      <c r="H271" s="248">
        <v>25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149</v>
      </c>
      <c r="AU271" s="254" t="s">
        <v>86</v>
      </c>
      <c r="AV271" s="14" t="s">
        <v>86</v>
      </c>
      <c r="AW271" s="14" t="s">
        <v>32</v>
      </c>
      <c r="AX271" s="14" t="s">
        <v>76</v>
      </c>
      <c r="AY271" s="254" t="s">
        <v>140</v>
      </c>
    </row>
    <row r="272" s="13" customFormat="1">
      <c r="A272" s="13"/>
      <c r="B272" s="233"/>
      <c r="C272" s="234"/>
      <c r="D272" s="235" t="s">
        <v>149</v>
      </c>
      <c r="E272" s="236" t="s">
        <v>1</v>
      </c>
      <c r="F272" s="237" t="s">
        <v>924</v>
      </c>
      <c r="G272" s="234"/>
      <c r="H272" s="236" t="s">
        <v>1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149</v>
      </c>
      <c r="AU272" s="243" t="s">
        <v>86</v>
      </c>
      <c r="AV272" s="13" t="s">
        <v>84</v>
      </c>
      <c r="AW272" s="13" t="s">
        <v>32</v>
      </c>
      <c r="AX272" s="13" t="s">
        <v>76</v>
      </c>
      <c r="AY272" s="243" t="s">
        <v>140</v>
      </c>
    </row>
    <row r="273" s="14" customFormat="1">
      <c r="A273" s="14"/>
      <c r="B273" s="244"/>
      <c r="C273" s="245"/>
      <c r="D273" s="235" t="s">
        <v>149</v>
      </c>
      <c r="E273" s="246" t="s">
        <v>1</v>
      </c>
      <c r="F273" s="247" t="s">
        <v>919</v>
      </c>
      <c r="G273" s="245"/>
      <c r="H273" s="248">
        <v>25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149</v>
      </c>
      <c r="AU273" s="254" t="s">
        <v>86</v>
      </c>
      <c r="AV273" s="14" t="s">
        <v>86</v>
      </c>
      <c r="AW273" s="14" t="s">
        <v>32</v>
      </c>
      <c r="AX273" s="14" t="s">
        <v>76</v>
      </c>
      <c r="AY273" s="254" t="s">
        <v>140</v>
      </c>
    </row>
    <row r="274" s="15" customFormat="1">
      <c r="A274" s="15"/>
      <c r="B274" s="258"/>
      <c r="C274" s="259"/>
      <c r="D274" s="235" t="s">
        <v>149</v>
      </c>
      <c r="E274" s="260" t="s">
        <v>1</v>
      </c>
      <c r="F274" s="261" t="s">
        <v>301</v>
      </c>
      <c r="G274" s="259"/>
      <c r="H274" s="262">
        <v>141</v>
      </c>
      <c r="I274" s="263"/>
      <c r="J274" s="259"/>
      <c r="K274" s="259"/>
      <c r="L274" s="264"/>
      <c r="M274" s="265"/>
      <c r="N274" s="266"/>
      <c r="O274" s="266"/>
      <c r="P274" s="266"/>
      <c r="Q274" s="266"/>
      <c r="R274" s="266"/>
      <c r="S274" s="266"/>
      <c r="T274" s="267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8" t="s">
        <v>149</v>
      </c>
      <c r="AU274" s="268" t="s">
        <v>86</v>
      </c>
      <c r="AV274" s="15" t="s">
        <v>164</v>
      </c>
      <c r="AW274" s="15" t="s">
        <v>32</v>
      </c>
      <c r="AX274" s="15" t="s">
        <v>84</v>
      </c>
      <c r="AY274" s="268" t="s">
        <v>140</v>
      </c>
    </row>
    <row r="275" s="12" customFormat="1" ht="22.8" customHeight="1">
      <c r="A275" s="12"/>
      <c r="B275" s="203"/>
      <c r="C275" s="204"/>
      <c r="D275" s="205" t="s">
        <v>75</v>
      </c>
      <c r="E275" s="217" t="s">
        <v>164</v>
      </c>
      <c r="F275" s="217" t="s">
        <v>489</v>
      </c>
      <c r="G275" s="204"/>
      <c r="H275" s="204"/>
      <c r="I275" s="207"/>
      <c r="J275" s="218">
        <f>BK275</f>
        <v>0</v>
      </c>
      <c r="K275" s="204"/>
      <c r="L275" s="209"/>
      <c r="M275" s="210"/>
      <c r="N275" s="211"/>
      <c r="O275" s="211"/>
      <c r="P275" s="212">
        <f>SUM(P276:P286)</f>
        <v>0</v>
      </c>
      <c r="Q275" s="211"/>
      <c r="R275" s="212">
        <f>SUM(R276:R286)</f>
        <v>5.8116299999999992</v>
      </c>
      <c r="S275" s="211"/>
      <c r="T275" s="213">
        <f>SUM(T276:T286)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4" t="s">
        <v>84</v>
      </c>
      <c r="AT275" s="215" t="s">
        <v>75</v>
      </c>
      <c r="AU275" s="215" t="s">
        <v>84</v>
      </c>
      <c r="AY275" s="214" t="s">
        <v>140</v>
      </c>
      <c r="BK275" s="216">
        <f>SUM(BK276:BK286)</f>
        <v>0</v>
      </c>
    </row>
    <row r="276" s="2" customFormat="1" ht="33" customHeight="1">
      <c r="A276" s="38"/>
      <c r="B276" s="39"/>
      <c r="C276" s="219" t="s">
        <v>527</v>
      </c>
      <c r="D276" s="219" t="s">
        <v>143</v>
      </c>
      <c r="E276" s="220" t="s">
        <v>490</v>
      </c>
      <c r="F276" s="221" t="s">
        <v>491</v>
      </c>
      <c r="G276" s="222" t="s">
        <v>292</v>
      </c>
      <c r="H276" s="223">
        <v>11.279999999999999</v>
      </c>
      <c r="I276" s="224"/>
      <c r="J276" s="225">
        <f>ROUND(I276*H276,2)</f>
        <v>0</v>
      </c>
      <c r="K276" s="226"/>
      <c r="L276" s="44"/>
      <c r="M276" s="227" t="s">
        <v>1</v>
      </c>
      <c r="N276" s="228" t="s">
        <v>41</v>
      </c>
      <c r="O276" s="91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164</v>
      </c>
      <c r="AT276" s="231" t="s">
        <v>143</v>
      </c>
      <c r="AU276" s="231" t="s">
        <v>86</v>
      </c>
      <c r="AY276" s="17" t="s">
        <v>140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84</v>
      </c>
      <c r="BK276" s="232">
        <f>ROUND(I276*H276,2)</f>
        <v>0</v>
      </c>
      <c r="BL276" s="17" t="s">
        <v>164</v>
      </c>
      <c r="BM276" s="231" t="s">
        <v>925</v>
      </c>
    </row>
    <row r="277" s="13" customFormat="1">
      <c r="A277" s="13"/>
      <c r="B277" s="233"/>
      <c r="C277" s="234"/>
      <c r="D277" s="235" t="s">
        <v>149</v>
      </c>
      <c r="E277" s="236" t="s">
        <v>1</v>
      </c>
      <c r="F277" s="237" t="s">
        <v>926</v>
      </c>
      <c r="G277" s="234"/>
      <c r="H277" s="236" t="s">
        <v>1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149</v>
      </c>
      <c r="AU277" s="243" t="s">
        <v>86</v>
      </c>
      <c r="AV277" s="13" t="s">
        <v>84</v>
      </c>
      <c r="AW277" s="13" t="s">
        <v>32</v>
      </c>
      <c r="AX277" s="13" t="s">
        <v>76</v>
      </c>
      <c r="AY277" s="243" t="s">
        <v>140</v>
      </c>
    </row>
    <row r="278" s="14" customFormat="1">
      <c r="A278" s="14"/>
      <c r="B278" s="244"/>
      <c r="C278" s="245"/>
      <c r="D278" s="235" t="s">
        <v>149</v>
      </c>
      <c r="E278" s="246" t="s">
        <v>1</v>
      </c>
      <c r="F278" s="247" t="s">
        <v>927</v>
      </c>
      <c r="G278" s="245"/>
      <c r="H278" s="248">
        <v>11.279999999999999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149</v>
      </c>
      <c r="AU278" s="254" t="s">
        <v>86</v>
      </c>
      <c r="AV278" s="14" t="s">
        <v>86</v>
      </c>
      <c r="AW278" s="14" t="s">
        <v>32</v>
      </c>
      <c r="AX278" s="14" t="s">
        <v>84</v>
      </c>
      <c r="AY278" s="254" t="s">
        <v>140</v>
      </c>
    </row>
    <row r="279" s="2" customFormat="1" ht="44.25" customHeight="1">
      <c r="A279" s="38"/>
      <c r="B279" s="39"/>
      <c r="C279" s="219" t="s">
        <v>533</v>
      </c>
      <c r="D279" s="219" t="s">
        <v>143</v>
      </c>
      <c r="E279" s="220" t="s">
        <v>928</v>
      </c>
      <c r="F279" s="221" t="s">
        <v>929</v>
      </c>
      <c r="G279" s="222" t="s">
        <v>471</v>
      </c>
      <c r="H279" s="223">
        <v>5</v>
      </c>
      <c r="I279" s="224"/>
      <c r="J279" s="225">
        <f>ROUND(I279*H279,2)</f>
        <v>0</v>
      </c>
      <c r="K279" s="226"/>
      <c r="L279" s="44"/>
      <c r="M279" s="227" t="s">
        <v>1</v>
      </c>
      <c r="N279" s="228" t="s">
        <v>41</v>
      </c>
      <c r="O279" s="91"/>
      <c r="P279" s="229">
        <f>O279*H279</f>
        <v>0</v>
      </c>
      <c r="Q279" s="229">
        <v>0.17663999999999999</v>
      </c>
      <c r="R279" s="229">
        <f>Q279*H279</f>
        <v>0.88319999999999999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164</v>
      </c>
      <c r="AT279" s="231" t="s">
        <v>143</v>
      </c>
      <c r="AU279" s="231" t="s">
        <v>86</v>
      </c>
      <c r="AY279" s="17" t="s">
        <v>140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84</v>
      </c>
      <c r="BK279" s="232">
        <f>ROUND(I279*H279,2)</f>
        <v>0</v>
      </c>
      <c r="BL279" s="17" t="s">
        <v>164</v>
      </c>
      <c r="BM279" s="231" t="s">
        <v>930</v>
      </c>
    </row>
    <row r="280" s="13" customFormat="1">
      <c r="A280" s="13"/>
      <c r="B280" s="233"/>
      <c r="C280" s="234"/>
      <c r="D280" s="235" t="s">
        <v>149</v>
      </c>
      <c r="E280" s="236" t="s">
        <v>1</v>
      </c>
      <c r="F280" s="237" t="s">
        <v>931</v>
      </c>
      <c r="G280" s="234"/>
      <c r="H280" s="236" t="s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149</v>
      </c>
      <c r="AU280" s="243" t="s">
        <v>86</v>
      </c>
      <c r="AV280" s="13" t="s">
        <v>84</v>
      </c>
      <c r="AW280" s="13" t="s">
        <v>32</v>
      </c>
      <c r="AX280" s="13" t="s">
        <v>76</v>
      </c>
      <c r="AY280" s="243" t="s">
        <v>140</v>
      </c>
    </row>
    <row r="281" s="14" customFormat="1">
      <c r="A281" s="14"/>
      <c r="B281" s="244"/>
      <c r="C281" s="245"/>
      <c r="D281" s="235" t="s">
        <v>149</v>
      </c>
      <c r="E281" s="246" t="s">
        <v>1</v>
      </c>
      <c r="F281" s="247" t="s">
        <v>932</v>
      </c>
      <c r="G281" s="245"/>
      <c r="H281" s="248">
        <v>2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149</v>
      </c>
      <c r="AU281" s="254" t="s">
        <v>86</v>
      </c>
      <c r="AV281" s="14" t="s">
        <v>86</v>
      </c>
      <c r="AW281" s="14" t="s">
        <v>32</v>
      </c>
      <c r="AX281" s="14" t="s">
        <v>76</v>
      </c>
      <c r="AY281" s="254" t="s">
        <v>140</v>
      </c>
    </row>
    <row r="282" s="13" customFormat="1">
      <c r="A282" s="13"/>
      <c r="B282" s="233"/>
      <c r="C282" s="234"/>
      <c r="D282" s="235" t="s">
        <v>149</v>
      </c>
      <c r="E282" s="236" t="s">
        <v>1</v>
      </c>
      <c r="F282" s="237" t="s">
        <v>933</v>
      </c>
      <c r="G282" s="234"/>
      <c r="H282" s="236" t="s">
        <v>1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149</v>
      </c>
      <c r="AU282" s="243" t="s">
        <v>86</v>
      </c>
      <c r="AV282" s="13" t="s">
        <v>84</v>
      </c>
      <c r="AW282" s="13" t="s">
        <v>32</v>
      </c>
      <c r="AX282" s="13" t="s">
        <v>76</v>
      </c>
      <c r="AY282" s="243" t="s">
        <v>140</v>
      </c>
    </row>
    <row r="283" s="14" customFormat="1">
      <c r="A283" s="14"/>
      <c r="B283" s="244"/>
      <c r="C283" s="245"/>
      <c r="D283" s="235" t="s">
        <v>149</v>
      </c>
      <c r="E283" s="246" t="s">
        <v>1</v>
      </c>
      <c r="F283" s="247" t="s">
        <v>157</v>
      </c>
      <c r="G283" s="245"/>
      <c r="H283" s="248">
        <v>3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149</v>
      </c>
      <c r="AU283" s="254" t="s">
        <v>86</v>
      </c>
      <c r="AV283" s="14" t="s">
        <v>86</v>
      </c>
      <c r="AW283" s="14" t="s">
        <v>32</v>
      </c>
      <c r="AX283" s="14" t="s">
        <v>76</v>
      </c>
      <c r="AY283" s="254" t="s">
        <v>140</v>
      </c>
    </row>
    <row r="284" s="15" customFormat="1">
      <c r="A284" s="15"/>
      <c r="B284" s="258"/>
      <c r="C284" s="259"/>
      <c r="D284" s="235" t="s">
        <v>149</v>
      </c>
      <c r="E284" s="260" t="s">
        <v>1</v>
      </c>
      <c r="F284" s="261" t="s">
        <v>301</v>
      </c>
      <c r="G284" s="259"/>
      <c r="H284" s="262">
        <v>5</v>
      </c>
      <c r="I284" s="263"/>
      <c r="J284" s="259"/>
      <c r="K284" s="259"/>
      <c r="L284" s="264"/>
      <c r="M284" s="265"/>
      <c r="N284" s="266"/>
      <c r="O284" s="266"/>
      <c r="P284" s="266"/>
      <c r="Q284" s="266"/>
      <c r="R284" s="266"/>
      <c r="S284" s="266"/>
      <c r="T284" s="267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8" t="s">
        <v>149</v>
      </c>
      <c r="AU284" s="268" t="s">
        <v>86</v>
      </c>
      <c r="AV284" s="15" t="s">
        <v>164</v>
      </c>
      <c r="AW284" s="15" t="s">
        <v>32</v>
      </c>
      <c r="AX284" s="15" t="s">
        <v>84</v>
      </c>
      <c r="AY284" s="268" t="s">
        <v>140</v>
      </c>
    </row>
    <row r="285" s="2" customFormat="1" ht="37.8" customHeight="1">
      <c r="A285" s="38"/>
      <c r="B285" s="39"/>
      <c r="C285" s="219" t="s">
        <v>537</v>
      </c>
      <c r="D285" s="219" t="s">
        <v>143</v>
      </c>
      <c r="E285" s="220" t="s">
        <v>934</v>
      </c>
      <c r="F285" s="221" t="s">
        <v>935</v>
      </c>
      <c r="G285" s="222" t="s">
        <v>471</v>
      </c>
      <c r="H285" s="223">
        <v>1</v>
      </c>
      <c r="I285" s="224"/>
      <c r="J285" s="225">
        <f>ROUND(I285*H285,2)</f>
        <v>0</v>
      </c>
      <c r="K285" s="226"/>
      <c r="L285" s="44"/>
      <c r="M285" s="227" t="s">
        <v>1</v>
      </c>
      <c r="N285" s="228" t="s">
        <v>41</v>
      </c>
      <c r="O285" s="91"/>
      <c r="P285" s="229">
        <f>O285*H285</f>
        <v>0</v>
      </c>
      <c r="Q285" s="229">
        <v>4.9284299999999996</v>
      </c>
      <c r="R285" s="229">
        <f>Q285*H285</f>
        <v>4.9284299999999996</v>
      </c>
      <c r="S285" s="229">
        <v>0</v>
      </c>
      <c r="T285" s="23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620</v>
      </c>
      <c r="AT285" s="231" t="s">
        <v>143</v>
      </c>
      <c r="AU285" s="231" t="s">
        <v>86</v>
      </c>
      <c r="AY285" s="17" t="s">
        <v>140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7" t="s">
        <v>84</v>
      </c>
      <c r="BK285" s="232">
        <f>ROUND(I285*H285,2)</f>
        <v>0</v>
      </c>
      <c r="BL285" s="17" t="s">
        <v>620</v>
      </c>
      <c r="BM285" s="231" t="s">
        <v>936</v>
      </c>
    </row>
    <row r="286" s="14" customFormat="1">
      <c r="A286" s="14"/>
      <c r="B286" s="244"/>
      <c r="C286" s="245"/>
      <c r="D286" s="235" t="s">
        <v>149</v>
      </c>
      <c r="E286" s="246" t="s">
        <v>1</v>
      </c>
      <c r="F286" s="247" t="s">
        <v>84</v>
      </c>
      <c r="G286" s="245"/>
      <c r="H286" s="248">
        <v>1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149</v>
      </c>
      <c r="AU286" s="254" t="s">
        <v>86</v>
      </c>
      <c r="AV286" s="14" t="s">
        <v>86</v>
      </c>
      <c r="AW286" s="14" t="s">
        <v>32</v>
      </c>
      <c r="AX286" s="14" t="s">
        <v>84</v>
      </c>
      <c r="AY286" s="254" t="s">
        <v>140</v>
      </c>
    </row>
    <row r="287" s="12" customFormat="1" ht="22.8" customHeight="1">
      <c r="A287" s="12"/>
      <c r="B287" s="203"/>
      <c r="C287" s="204"/>
      <c r="D287" s="205" t="s">
        <v>75</v>
      </c>
      <c r="E287" s="217" t="s">
        <v>139</v>
      </c>
      <c r="F287" s="217" t="s">
        <v>503</v>
      </c>
      <c r="G287" s="204"/>
      <c r="H287" s="204"/>
      <c r="I287" s="207"/>
      <c r="J287" s="218">
        <f>BK287</f>
        <v>0</v>
      </c>
      <c r="K287" s="204"/>
      <c r="L287" s="209"/>
      <c r="M287" s="210"/>
      <c r="N287" s="211"/>
      <c r="O287" s="211"/>
      <c r="P287" s="212">
        <f>SUM(P288:P335)</f>
        <v>0</v>
      </c>
      <c r="Q287" s="211"/>
      <c r="R287" s="212">
        <f>SUM(R288:R335)</f>
        <v>109.69129000000001</v>
      </c>
      <c r="S287" s="211"/>
      <c r="T287" s="213">
        <f>SUM(T288:T335)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4" t="s">
        <v>84</v>
      </c>
      <c r="AT287" s="215" t="s">
        <v>75</v>
      </c>
      <c r="AU287" s="215" t="s">
        <v>84</v>
      </c>
      <c r="AY287" s="214" t="s">
        <v>140</v>
      </c>
      <c r="BK287" s="216">
        <f>SUM(BK288:BK335)</f>
        <v>0</v>
      </c>
    </row>
    <row r="288" s="2" customFormat="1" ht="33" customHeight="1">
      <c r="A288" s="38"/>
      <c r="B288" s="39"/>
      <c r="C288" s="219" t="s">
        <v>543</v>
      </c>
      <c r="D288" s="219" t="s">
        <v>143</v>
      </c>
      <c r="E288" s="220" t="s">
        <v>937</v>
      </c>
      <c r="F288" s="221" t="s">
        <v>938</v>
      </c>
      <c r="G288" s="222" t="s">
        <v>352</v>
      </c>
      <c r="H288" s="223">
        <v>30</v>
      </c>
      <c r="I288" s="224"/>
      <c r="J288" s="225">
        <f>ROUND(I288*H288,2)</f>
        <v>0</v>
      </c>
      <c r="K288" s="226"/>
      <c r="L288" s="44"/>
      <c r="M288" s="227" t="s">
        <v>1</v>
      </c>
      <c r="N288" s="228" t="s">
        <v>41</v>
      </c>
      <c r="O288" s="91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1" t="s">
        <v>164</v>
      </c>
      <c r="AT288" s="231" t="s">
        <v>143</v>
      </c>
      <c r="AU288" s="231" t="s">
        <v>86</v>
      </c>
      <c r="AY288" s="17" t="s">
        <v>140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7" t="s">
        <v>84</v>
      </c>
      <c r="BK288" s="232">
        <f>ROUND(I288*H288,2)</f>
        <v>0</v>
      </c>
      <c r="BL288" s="17" t="s">
        <v>164</v>
      </c>
      <c r="BM288" s="231" t="s">
        <v>939</v>
      </c>
    </row>
    <row r="289" s="13" customFormat="1">
      <c r="A289" s="13"/>
      <c r="B289" s="233"/>
      <c r="C289" s="234"/>
      <c r="D289" s="235" t="s">
        <v>149</v>
      </c>
      <c r="E289" s="236" t="s">
        <v>1</v>
      </c>
      <c r="F289" s="237" t="s">
        <v>940</v>
      </c>
      <c r="G289" s="234"/>
      <c r="H289" s="236" t="s">
        <v>1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149</v>
      </c>
      <c r="AU289" s="243" t="s">
        <v>86</v>
      </c>
      <c r="AV289" s="13" t="s">
        <v>84</v>
      </c>
      <c r="AW289" s="13" t="s">
        <v>32</v>
      </c>
      <c r="AX289" s="13" t="s">
        <v>76</v>
      </c>
      <c r="AY289" s="243" t="s">
        <v>140</v>
      </c>
    </row>
    <row r="290" s="14" customFormat="1">
      <c r="A290" s="14"/>
      <c r="B290" s="244"/>
      <c r="C290" s="245"/>
      <c r="D290" s="235" t="s">
        <v>149</v>
      </c>
      <c r="E290" s="246" t="s">
        <v>1</v>
      </c>
      <c r="F290" s="247" t="s">
        <v>941</v>
      </c>
      <c r="G290" s="245"/>
      <c r="H290" s="248">
        <v>30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149</v>
      </c>
      <c r="AU290" s="254" t="s">
        <v>86</v>
      </c>
      <c r="AV290" s="14" t="s">
        <v>86</v>
      </c>
      <c r="AW290" s="14" t="s">
        <v>32</v>
      </c>
      <c r="AX290" s="14" t="s">
        <v>84</v>
      </c>
      <c r="AY290" s="254" t="s">
        <v>140</v>
      </c>
    </row>
    <row r="291" s="2" customFormat="1" ht="33" customHeight="1">
      <c r="A291" s="38"/>
      <c r="B291" s="39"/>
      <c r="C291" s="219" t="s">
        <v>549</v>
      </c>
      <c r="D291" s="219" t="s">
        <v>143</v>
      </c>
      <c r="E291" s="220" t="s">
        <v>942</v>
      </c>
      <c r="F291" s="221" t="s">
        <v>943</v>
      </c>
      <c r="G291" s="222" t="s">
        <v>352</v>
      </c>
      <c r="H291" s="223">
        <v>252</v>
      </c>
      <c r="I291" s="224"/>
      <c r="J291" s="225">
        <f>ROUND(I291*H291,2)</f>
        <v>0</v>
      </c>
      <c r="K291" s="226"/>
      <c r="L291" s="44"/>
      <c r="M291" s="227" t="s">
        <v>1</v>
      </c>
      <c r="N291" s="228" t="s">
        <v>41</v>
      </c>
      <c r="O291" s="91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164</v>
      </c>
      <c r="AT291" s="231" t="s">
        <v>143</v>
      </c>
      <c r="AU291" s="231" t="s">
        <v>86</v>
      </c>
      <c r="AY291" s="17" t="s">
        <v>140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84</v>
      </c>
      <c r="BK291" s="232">
        <f>ROUND(I291*H291,2)</f>
        <v>0</v>
      </c>
      <c r="BL291" s="17" t="s">
        <v>164</v>
      </c>
      <c r="BM291" s="231" t="s">
        <v>944</v>
      </c>
    </row>
    <row r="292" s="13" customFormat="1">
      <c r="A292" s="13"/>
      <c r="B292" s="233"/>
      <c r="C292" s="234"/>
      <c r="D292" s="235" t="s">
        <v>149</v>
      </c>
      <c r="E292" s="236" t="s">
        <v>1</v>
      </c>
      <c r="F292" s="237" t="s">
        <v>945</v>
      </c>
      <c r="G292" s="234"/>
      <c r="H292" s="236" t="s">
        <v>1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149</v>
      </c>
      <c r="AU292" s="243" t="s">
        <v>86</v>
      </c>
      <c r="AV292" s="13" t="s">
        <v>84</v>
      </c>
      <c r="AW292" s="13" t="s">
        <v>32</v>
      </c>
      <c r="AX292" s="13" t="s">
        <v>76</v>
      </c>
      <c r="AY292" s="243" t="s">
        <v>140</v>
      </c>
    </row>
    <row r="293" s="14" customFormat="1">
      <c r="A293" s="14"/>
      <c r="B293" s="244"/>
      <c r="C293" s="245"/>
      <c r="D293" s="235" t="s">
        <v>149</v>
      </c>
      <c r="E293" s="246" t="s">
        <v>1</v>
      </c>
      <c r="F293" s="247" t="s">
        <v>946</v>
      </c>
      <c r="G293" s="245"/>
      <c r="H293" s="248">
        <v>252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149</v>
      </c>
      <c r="AU293" s="254" t="s">
        <v>86</v>
      </c>
      <c r="AV293" s="14" t="s">
        <v>86</v>
      </c>
      <c r="AW293" s="14" t="s">
        <v>32</v>
      </c>
      <c r="AX293" s="14" t="s">
        <v>84</v>
      </c>
      <c r="AY293" s="254" t="s">
        <v>140</v>
      </c>
    </row>
    <row r="294" s="2" customFormat="1" ht="33" customHeight="1">
      <c r="A294" s="38"/>
      <c r="B294" s="39"/>
      <c r="C294" s="219" t="s">
        <v>555</v>
      </c>
      <c r="D294" s="219" t="s">
        <v>143</v>
      </c>
      <c r="E294" s="220" t="s">
        <v>485</v>
      </c>
      <c r="F294" s="221" t="s">
        <v>486</v>
      </c>
      <c r="G294" s="222" t="s">
        <v>352</v>
      </c>
      <c r="H294" s="223">
        <v>660</v>
      </c>
      <c r="I294" s="224"/>
      <c r="J294" s="225">
        <f>ROUND(I294*H294,2)</f>
        <v>0</v>
      </c>
      <c r="K294" s="226"/>
      <c r="L294" s="44"/>
      <c r="M294" s="227" t="s">
        <v>1</v>
      </c>
      <c r="N294" s="228" t="s">
        <v>41</v>
      </c>
      <c r="O294" s="91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164</v>
      </c>
      <c r="AT294" s="231" t="s">
        <v>143</v>
      </c>
      <c r="AU294" s="231" t="s">
        <v>86</v>
      </c>
      <c r="AY294" s="17" t="s">
        <v>140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84</v>
      </c>
      <c r="BK294" s="232">
        <f>ROUND(I294*H294,2)</f>
        <v>0</v>
      </c>
      <c r="BL294" s="17" t="s">
        <v>164</v>
      </c>
      <c r="BM294" s="231" t="s">
        <v>947</v>
      </c>
    </row>
    <row r="295" s="13" customFormat="1">
      <c r="A295" s="13"/>
      <c r="B295" s="233"/>
      <c r="C295" s="234"/>
      <c r="D295" s="235" t="s">
        <v>149</v>
      </c>
      <c r="E295" s="236" t="s">
        <v>1</v>
      </c>
      <c r="F295" s="237" t="s">
        <v>508</v>
      </c>
      <c r="G295" s="234"/>
      <c r="H295" s="236" t="s">
        <v>1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149</v>
      </c>
      <c r="AU295" s="243" t="s">
        <v>86</v>
      </c>
      <c r="AV295" s="13" t="s">
        <v>84</v>
      </c>
      <c r="AW295" s="13" t="s">
        <v>32</v>
      </c>
      <c r="AX295" s="13" t="s">
        <v>76</v>
      </c>
      <c r="AY295" s="243" t="s">
        <v>140</v>
      </c>
    </row>
    <row r="296" s="14" customFormat="1">
      <c r="A296" s="14"/>
      <c r="B296" s="244"/>
      <c r="C296" s="245"/>
      <c r="D296" s="235" t="s">
        <v>149</v>
      </c>
      <c r="E296" s="246" t="s">
        <v>1</v>
      </c>
      <c r="F296" s="247" t="s">
        <v>948</v>
      </c>
      <c r="G296" s="245"/>
      <c r="H296" s="248">
        <v>660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149</v>
      </c>
      <c r="AU296" s="254" t="s">
        <v>86</v>
      </c>
      <c r="AV296" s="14" t="s">
        <v>86</v>
      </c>
      <c r="AW296" s="14" t="s">
        <v>32</v>
      </c>
      <c r="AX296" s="14" t="s">
        <v>84</v>
      </c>
      <c r="AY296" s="254" t="s">
        <v>140</v>
      </c>
    </row>
    <row r="297" s="2" customFormat="1" ht="49.05" customHeight="1">
      <c r="A297" s="38"/>
      <c r="B297" s="39"/>
      <c r="C297" s="219" t="s">
        <v>559</v>
      </c>
      <c r="D297" s="219" t="s">
        <v>143</v>
      </c>
      <c r="E297" s="220" t="s">
        <v>949</v>
      </c>
      <c r="F297" s="221" t="s">
        <v>950</v>
      </c>
      <c r="G297" s="222" t="s">
        <v>352</v>
      </c>
      <c r="H297" s="223">
        <v>985</v>
      </c>
      <c r="I297" s="224"/>
      <c r="J297" s="225">
        <f>ROUND(I297*H297,2)</f>
        <v>0</v>
      </c>
      <c r="K297" s="226"/>
      <c r="L297" s="44"/>
      <c r="M297" s="227" t="s">
        <v>1</v>
      </c>
      <c r="N297" s="228" t="s">
        <v>41</v>
      </c>
      <c r="O297" s="91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1" t="s">
        <v>164</v>
      </c>
      <c r="AT297" s="231" t="s">
        <v>143</v>
      </c>
      <c r="AU297" s="231" t="s">
        <v>86</v>
      </c>
      <c r="AY297" s="17" t="s">
        <v>140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7" t="s">
        <v>84</v>
      </c>
      <c r="BK297" s="232">
        <f>ROUND(I297*H297,2)</f>
        <v>0</v>
      </c>
      <c r="BL297" s="17" t="s">
        <v>164</v>
      </c>
      <c r="BM297" s="231" t="s">
        <v>951</v>
      </c>
    </row>
    <row r="298" s="14" customFormat="1">
      <c r="A298" s="14"/>
      <c r="B298" s="244"/>
      <c r="C298" s="245"/>
      <c r="D298" s="235" t="s">
        <v>149</v>
      </c>
      <c r="E298" s="246" t="s">
        <v>1</v>
      </c>
      <c r="F298" s="247" t="s">
        <v>952</v>
      </c>
      <c r="G298" s="245"/>
      <c r="H298" s="248">
        <v>985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149</v>
      </c>
      <c r="AU298" s="254" t="s">
        <v>86</v>
      </c>
      <c r="AV298" s="14" t="s">
        <v>86</v>
      </c>
      <c r="AW298" s="14" t="s">
        <v>32</v>
      </c>
      <c r="AX298" s="14" t="s">
        <v>84</v>
      </c>
      <c r="AY298" s="254" t="s">
        <v>140</v>
      </c>
    </row>
    <row r="299" s="2" customFormat="1" ht="37.8" customHeight="1">
      <c r="A299" s="38"/>
      <c r="B299" s="39"/>
      <c r="C299" s="219" t="s">
        <v>563</v>
      </c>
      <c r="D299" s="219" t="s">
        <v>143</v>
      </c>
      <c r="E299" s="220" t="s">
        <v>953</v>
      </c>
      <c r="F299" s="221" t="s">
        <v>954</v>
      </c>
      <c r="G299" s="222" t="s">
        <v>352</v>
      </c>
      <c r="H299" s="223">
        <v>628</v>
      </c>
      <c r="I299" s="224"/>
      <c r="J299" s="225">
        <f>ROUND(I299*H299,2)</f>
        <v>0</v>
      </c>
      <c r="K299" s="226"/>
      <c r="L299" s="44"/>
      <c r="M299" s="227" t="s">
        <v>1</v>
      </c>
      <c r="N299" s="228" t="s">
        <v>41</v>
      </c>
      <c r="O299" s="91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1" t="s">
        <v>164</v>
      </c>
      <c r="AT299" s="231" t="s">
        <v>143</v>
      </c>
      <c r="AU299" s="231" t="s">
        <v>86</v>
      </c>
      <c r="AY299" s="17" t="s">
        <v>140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7" t="s">
        <v>84</v>
      </c>
      <c r="BK299" s="232">
        <f>ROUND(I299*H299,2)</f>
        <v>0</v>
      </c>
      <c r="BL299" s="17" t="s">
        <v>164</v>
      </c>
      <c r="BM299" s="231" t="s">
        <v>955</v>
      </c>
    </row>
    <row r="300" s="13" customFormat="1">
      <c r="A300" s="13"/>
      <c r="B300" s="233"/>
      <c r="C300" s="234"/>
      <c r="D300" s="235" t="s">
        <v>149</v>
      </c>
      <c r="E300" s="236" t="s">
        <v>1</v>
      </c>
      <c r="F300" s="237" t="s">
        <v>956</v>
      </c>
      <c r="G300" s="234"/>
      <c r="H300" s="236" t="s">
        <v>1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149</v>
      </c>
      <c r="AU300" s="243" t="s">
        <v>86</v>
      </c>
      <c r="AV300" s="13" t="s">
        <v>84</v>
      </c>
      <c r="AW300" s="13" t="s">
        <v>32</v>
      </c>
      <c r="AX300" s="13" t="s">
        <v>76</v>
      </c>
      <c r="AY300" s="243" t="s">
        <v>140</v>
      </c>
    </row>
    <row r="301" s="14" customFormat="1">
      <c r="A301" s="14"/>
      <c r="B301" s="244"/>
      <c r="C301" s="245"/>
      <c r="D301" s="235" t="s">
        <v>149</v>
      </c>
      <c r="E301" s="246" t="s">
        <v>1</v>
      </c>
      <c r="F301" s="247" t="s">
        <v>957</v>
      </c>
      <c r="G301" s="245"/>
      <c r="H301" s="248">
        <v>620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149</v>
      </c>
      <c r="AU301" s="254" t="s">
        <v>86</v>
      </c>
      <c r="AV301" s="14" t="s">
        <v>86</v>
      </c>
      <c r="AW301" s="14" t="s">
        <v>32</v>
      </c>
      <c r="AX301" s="14" t="s">
        <v>76</v>
      </c>
      <c r="AY301" s="254" t="s">
        <v>140</v>
      </c>
    </row>
    <row r="302" s="13" customFormat="1">
      <c r="A302" s="13"/>
      <c r="B302" s="233"/>
      <c r="C302" s="234"/>
      <c r="D302" s="235" t="s">
        <v>149</v>
      </c>
      <c r="E302" s="236" t="s">
        <v>1</v>
      </c>
      <c r="F302" s="237" t="s">
        <v>958</v>
      </c>
      <c r="G302" s="234"/>
      <c r="H302" s="236" t="s">
        <v>1</v>
      </c>
      <c r="I302" s="238"/>
      <c r="J302" s="234"/>
      <c r="K302" s="234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149</v>
      </c>
      <c r="AU302" s="243" t="s">
        <v>86</v>
      </c>
      <c r="AV302" s="13" t="s">
        <v>84</v>
      </c>
      <c r="AW302" s="13" t="s">
        <v>32</v>
      </c>
      <c r="AX302" s="13" t="s">
        <v>76</v>
      </c>
      <c r="AY302" s="243" t="s">
        <v>140</v>
      </c>
    </row>
    <row r="303" s="14" customFormat="1">
      <c r="A303" s="14"/>
      <c r="B303" s="244"/>
      <c r="C303" s="245"/>
      <c r="D303" s="235" t="s">
        <v>149</v>
      </c>
      <c r="E303" s="246" t="s">
        <v>1</v>
      </c>
      <c r="F303" s="247" t="s">
        <v>190</v>
      </c>
      <c r="G303" s="245"/>
      <c r="H303" s="248">
        <v>8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149</v>
      </c>
      <c r="AU303" s="254" t="s">
        <v>86</v>
      </c>
      <c r="AV303" s="14" t="s">
        <v>86</v>
      </c>
      <c r="AW303" s="14" t="s">
        <v>32</v>
      </c>
      <c r="AX303" s="14" t="s">
        <v>76</v>
      </c>
      <c r="AY303" s="254" t="s">
        <v>140</v>
      </c>
    </row>
    <row r="304" s="15" customFormat="1">
      <c r="A304" s="15"/>
      <c r="B304" s="258"/>
      <c r="C304" s="259"/>
      <c r="D304" s="235" t="s">
        <v>149</v>
      </c>
      <c r="E304" s="260" t="s">
        <v>1</v>
      </c>
      <c r="F304" s="261" t="s">
        <v>301</v>
      </c>
      <c r="G304" s="259"/>
      <c r="H304" s="262">
        <v>628</v>
      </c>
      <c r="I304" s="263"/>
      <c r="J304" s="259"/>
      <c r="K304" s="259"/>
      <c r="L304" s="264"/>
      <c r="M304" s="265"/>
      <c r="N304" s="266"/>
      <c r="O304" s="266"/>
      <c r="P304" s="266"/>
      <c r="Q304" s="266"/>
      <c r="R304" s="266"/>
      <c r="S304" s="266"/>
      <c r="T304" s="267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8" t="s">
        <v>149</v>
      </c>
      <c r="AU304" s="268" t="s">
        <v>86</v>
      </c>
      <c r="AV304" s="15" t="s">
        <v>164</v>
      </c>
      <c r="AW304" s="15" t="s">
        <v>32</v>
      </c>
      <c r="AX304" s="15" t="s">
        <v>84</v>
      </c>
      <c r="AY304" s="268" t="s">
        <v>140</v>
      </c>
    </row>
    <row r="305" s="2" customFormat="1" ht="37.8" customHeight="1">
      <c r="A305" s="38"/>
      <c r="B305" s="39"/>
      <c r="C305" s="219" t="s">
        <v>568</v>
      </c>
      <c r="D305" s="219" t="s">
        <v>143</v>
      </c>
      <c r="E305" s="220" t="s">
        <v>959</v>
      </c>
      <c r="F305" s="221" t="s">
        <v>960</v>
      </c>
      <c r="G305" s="222" t="s">
        <v>352</v>
      </c>
      <c r="H305" s="223">
        <v>540</v>
      </c>
      <c r="I305" s="224"/>
      <c r="J305" s="225">
        <f>ROUND(I305*H305,2)</f>
        <v>0</v>
      </c>
      <c r="K305" s="226"/>
      <c r="L305" s="44"/>
      <c r="M305" s="227" t="s">
        <v>1</v>
      </c>
      <c r="N305" s="228" t="s">
        <v>41</v>
      </c>
      <c r="O305" s="91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1" t="s">
        <v>164</v>
      </c>
      <c r="AT305" s="231" t="s">
        <v>143</v>
      </c>
      <c r="AU305" s="231" t="s">
        <v>86</v>
      </c>
      <c r="AY305" s="17" t="s">
        <v>140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7" t="s">
        <v>84</v>
      </c>
      <c r="BK305" s="232">
        <f>ROUND(I305*H305,2)</f>
        <v>0</v>
      </c>
      <c r="BL305" s="17" t="s">
        <v>164</v>
      </c>
      <c r="BM305" s="231" t="s">
        <v>961</v>
      </c>
    </row>
    <row r="306" s="14" customFormat="1">
      <c r="A306" s="14"/>
      <c r="B306" s="244"/>
      <c r="C306" s="245"/>
      <c r="D306" s="235" t="s">
        <v>149</v>
      </c>
      <c r="E306" s="246" t="s">
        <v>1</v>
      </c>
      <c r="F306" s="247" t="s">
        <v>962</v>
      </c>
      <c r="G306" s="245"/>
      <c r="H306" s="248">
        <v>540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149</v>
      </c>
      <c r="AU306" s="254" t="s">
        <v>86</v>
      </c>
      <c r="AV306" s="14" t="s">
        <v>86</v>
      </c>
      <c r="AW306" s="14" t="s">
        <v>32</v>
      </c>
      <c r="AX306" s="14" t="s">
        <v>84</v>
      </c>
      <c r="AY306" s="254" t="s">
        <v>140</v>
      </c>
    </row>
    <row r="307" s="2" customFormat="1" ht="24.15" customHeight="1">
      <c r="A307" s="38"/>
      <c r="B307" s="39"/>
      <c r="C307" s="219" t="s">
        <v>573</v>
      </c>
      <c r="D307" s="219" t="s">
        <v>143</v>
      </c>
      <c r="E307" s="220" t="s">
        <v>963</v>
      </c>
      <c r="F307" s="221" t="s">
        <v>964</v>
      </c>
      <c r="G307" s="222" t="s">
        <v>352</v>
      </c>
      <c r="H307" s="223">
        <v>985</v>
      </c>
      <c r="I307" s="224"/>
      <c r="J307" s="225">
        <f>ROUND(I307*H307,2)</f>
        <v>0</v>
      </c>
      <c r="K307" s="226"/>
      <c r="L307" s="44"/>
      <c r="M307" s="227" t="s">
        <v>1</v>
      </c>
      <c r="N307" s="228" t="s">
        <v>41</v>
      </c>
      <c r="O307" s="91"/>
      <c r="P307" s="229">
        <f>O307*H307</f>
        <v>0</v>
      </c>
      <c r="Q307" s="229">
        <v>0</v>
      </c>
      <c r="R307" s="229">
        <f>Q307*H307</f>
        <v>0</v>
      </c>
      <c r="S307" s="229">
        <v>0</v>
      </c>
      <c r="T307" s="23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1" t="s">
        <v>164</v>
      </c>
      <c r="AT307" s="231" t="s">
        <v>143</v>
      </c>
      <c r="AU307" s="231" t="s">
        <v>86</v>
      </c>
      <c r="AY307" s="17" t="s">
        <v>140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7" t="s">
        <v>84</v>
      </c>
      <c r="BK307" s="232">
        <f>ROUND(I307*H307,2)</f>
        <v>0</v>
      </c>
      <c r="BL307" s="17" t="s">
        <v>164</v>
      </c>
      <c r="BM307" s="231" t="s">
        <v>965</v>
      </c>
    </row>
    <row r="308" s="14" customFormat="1">
      <c r="A308" s="14"/>
      <c r="B308" s="244"/>
      <c r="C308" s="245"/>
      <c r="D308" s="235" t="s">
        <v>149</v>
      </c>
      <c r="E308" s="246" t="s">
        <v>1</v>
      </c>
      <c r="F308" s="247" t="s">
        <v>952</v>
      </c>
      <c r="G308" s="245"/>
      <c r="H308" s="248">
        <v>985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149</v>
      </c>
      <c r="AU308" s="254" t="s">
        <v>86</v>
      </c>
      <c r="AV308" s="14" t="s">
        <v>86</v>
      </c>
      <c r="AW308" s="14" t="s">
        <v>32</v>
      </c>
      <c r="AX308" s="14" t="s">
        <v>84</v>
      </c>
      <c r="AY308" s="254" t="s">
        <v>140</v>
      </c>
    </row>
    <row r="309" s="2" customFormat="1" ht="24.15" customHeight="1">
      <c r="A309" s="38"/>
      <c r="B309" s="39"/>
      <c r="C309" s="219" t="s">
        <v>577</v>
      </c>
      <c r="D309" s="219" t="s">
        <v>143</v>
      </c>
      <c r="E309" s="220" t="s">
        <v>966</v>
      </c>
      <c r="F309" s="221" t="s">
        <v>967</v>
      </c>
      <c r="G309" s="222" t="s">
        <v>352</v>
      </c>
      <c r="H309" s="223">
        <v>985</v>
      </c>
      <c r="I309" s="224"/>
      <c r="J309" s="225">
        <f>ROUND(I309*H309,2)</f>
        <v>0</v>
      </c>
      <c r="K309" s="226"/>
      <c r="L309" s="44"/>
      <c r="M309" s="227" t="s">
        <v>1</v>
      </c>
      <c r="N309" s="228" t="s">
        <v>41</v>
      </c>
      <c r="O309" s="91"/>
      <c r="P309" s="229">
        <f>O309*H309</f>
        <v>0</v>
      </c>
      <c r="Q309" s="229">
        <v>0</v>
      </c>
      <c r="R309" s="229">
        <f>Q309*H309</f>
        <v>0</v>
      </c>
      <c r="S309" s="229">
        <v>0</v>
      </c>
      <c r="T309" s="230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1" t="s">
        <v>164</v>
      </c>
      <c r="AT309" s="231" t="s">
        <v>143</v>
      </c>
      <c r="AU309" s="231" t="s">
        <v>86</v>
      </c>
      <c r="AY309" s="17" t="s">
        <v>140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7" t="s">
        <v>84</v>
      </c>
      <c r="BK309" s="232">
        <f>ROUND(I309*H309,2)</f>
        <v>0</v>
      </c>
      <c r="BL309" s="17" t="s">
        <v>164</v>
      </c>
      <c r="BM309" s="231" t="s">
        <v>968</v>
      </c>
    </row>
    <row r="310" s="14" customFormat="1">
      <c r="A310" s="14"/>
      <c r="B310" s="244"/>
      <c r="C310" s="245"/>
      <c r="D310" s="235" t="s">
        <v>149</v>
      </c>
      <c r="E310" s="246" t="s">
        <v>1</v>
      </c>
      <c r="F310" s="247" t="s">
        <v>952</v>
      </c>
      <c r="G310" s="245"/>
      <c r="H310" s="248">
        <v>985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149</v>
      </c>
      <c r="AU310" s="254" t="s">
        <v>86</v>
      </c>
      <c r="AV310" s="14" t="s">
        <v>86</v>
      </c>
      <c r="AW310" s="14" t="s">
        <v>32</v>
      </c>
      <c r="AX310" s="14" t="s">
        <v>84</v>
      </c>
      <c r="AY310" s="254" t="s">
        <v>140</v>
      </c>
    </row>
    <row r="311" s="2" customFormat="1" ht="44.25" customHeight="1">
      <c r="A311" s="38"/>
      <c r="B311" s="39"/>
      <c r="C311" s="219" t="s">
        <v>583</v>
      </c>
      <c r="D311" s="219" t="s">
        <v>143</v>
      </c>
      <c r="E311" s="220" t="s">
        <v>969</v>
      </c>
      <c r="F311" s="221" t="s">
        <v>970</v>
      </c>
      <c r="G311" s="222" t="s">
        <v>352</v>
      </c>
      <c r="H311" s="223">
        <v>985</v>
      </c>
      <c r="I311" s="224"/>
      <c r="J311" s="225">
        <f>ROUND(I311*H311,2)</f>
        <v>0</v>
      </c>
      <c r="K311" s="226"/>
      <c r="L311" s="44"/>
      <c r="M311" s="227" t="s">
        <v>1</v>
      </c>
      <c r="N311" s="228" t="s">
        <v>41</v>
      </c>
      <c r="O311" s="91"/>
      <c r="P311" s="229">
        <f>O311*H311</f>
        <v>0</v>
      </c>
      <c r="Q311" s="229">
        <v>0</v>
      </c>
      <c r="R311" s="229">
        <f>Q311*H311</f>
        <v>0</v>
      </c>
      <c r="S311" s="229">
        <v>0</v>
      </c>
      <c r="T311" s="230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1" t="s">
        <v>164</v>
      </c>
      <c r="AT311" s="231" t="s">
        <v>143</v>
      </c>
      <c r="AU311" s="231" t="s">
        <v>86</v>
      </c>
      <c r="AY311" s="17" t="s">
        <v>140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7" t="s">
        <v>84</v>
      </c>
      <c r="BK311" s="232">
        <f>ROUND(I311*H311,2)</f>
        <v>0</v>
      </c>
      <c r="BL311" s="17" t="s">
        <v>164</v>
      </c>
      <c r="BM311" s="231" t="s">
        <v>971</v>
      </c>
    </row>
    <row r="312" s="14" customFormat="1">
      <c r="A312" s="14"/>
      <c r="B312" s="244"/>
      <c r="C312" s="245"/>
      <c r="D312" s="235" t="s">
        <v>149</v>
      </c>
      <c r="E312" s="246" t="s">
        <v>1</v>
      </c>
      <c r="F312" s="247" t="s">
        <v>952</v>
      </c>
      <c r="G312" s="245"/>
      <c r="H312" s="248">
        <v>985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149</v>
      </c>
      <c r="AU312" s="254" t="s">
        <v>86</v>
      </c>
      <c r="AV312" s="14" t="s">
        <v>86</v>
      </c>
      <c r="AW312" s="14" t="s">
        <v>32</v>
      </c>
      <c r="AX312" s="14" t="s">
        <v>84</v>
      </c>
      <c r="AY312" s="254" t="s">
        <v>140</v>
      </c>
    </row>
    <row r="313" s="2" customFormat="1" ht="49.05" customHeight="1">
      <c r="A313" s="38"/>
      <c r="B313" s="39"/>
      <c r="C313" s="219" t="s">
        <v>589</v>
      </c>
      <c r="D313" s="219" t="s">
        <v>143</v>
      </c>
      <c r="E313" s="220" t="s">
        <v>972</v>
      </c>
      <c r="F313" s="221" t="s">
        <v>973</v>
      </c>
      <c r="G313" s="222" t="s">
        <v>352</v>
      </c>
      <c r="H313" s="223">
        <v>31.5</v>
      </c>
      <c r="I313" s="224"/>
      <c r="J313" s="225">
        <f>ROUND(I313*H313,2)</f>
        <v>0</v>
      </c>
      <c r="K313" s="226"/>
      <c r="L313" s="44"/>
      <c r="M313" s="227" t="s">
        <v>1</v>
      </c>
      <c r="N313" s="228" t="s">
        <v>41</v>
      </c>
      <c r="O313" s="91"/>
      <c r="P313" s="229">
        <f>O313*H313</f>
        <v>0</v>
      </c>
      <c r="Q313" s="229">
        <v>0.083500000000000005</v>
      </c>
      <c r="R313" s="229">
        <f>Q313*H313</f>
        <v>2.6302500000000002</v>
      </c>
      <c r="S313" s="229">
        <v>0</v>
      </c>
      <c r="T313" s="230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1" t="s">
        <v>164</v>
      </c>
      <c r="AT313" s="231" t="s">
        <v>143</v>
      </c>
      <c r="AU313" s="231" t="s">
        <v>86</v>
      </c>
      <c r="AY313" s="17" t="s">
        <v>140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7" t="s">
        <v>84</v>
      </c>
      <c r="BK313" s="232">
        <f>ROUND(I313*H313,2)</f>
        <v>0</v>
      </c>
      <c r="BL313" s="17" t="s">
        <v>164</v>
      </c>
      <c r="BM313" s="231" t="s">
        <v>974</v>
      </c>
    </row>
    <row r="314" s="13" customFormat="1">
      <c r="A314" s="13"/>
      <c r="B314" s="233"/>
      <c r="C314" s="234"/>
      <c r="D314" s="235" t="s">
        <v>149</v>
      </c>
      <c r="E314" s="236" t="s">
        <v>1</v>
      </c>
      <c r="F314" s="237" t="s">
        <v>975</v>
      </c>
      <c r="G314" s="234"/>
      <c r="H314" s="236" t="s">
        <v>1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149</v>
      </c>
      <c r="AU314" s="243" t="s">
        <v>86</v>
      </c>
      <c r="AV314" s="13" t="s">
        <v>84</v>
      </c>
      <c r="AW314" s="13" t="s">
        <v>32</v>
      </c>
      <c r="AX314" s="13" t="s">
        <v>76</v>
      </c>
      <c r="AY314" s="243" t="s">
        <v>140</v>
      </c>
    </row>
    <row r="315" s="14" customFormat="1">
      <c r="A315" s="14"/>
      <c r="B315" s="244"/>
      <c r="C315" s="245"/>
      <c r="D315" s="235" t="s">
        <v>149</v>
      </c>
      <c r="E315" s="246" t="s">
        <v>1</v>
      </c>
      <c r="F315" s="247" t="s">
        <v>976</v>
      </c>
      <c r="G315" s="245"/>
      <c r="H315" s="248">
        <v>31.5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149</v>
      </c>
      <c r="AU315" s="254" t="s">
        <v>86</v>
      </c>
      <c r="AV315" s="14" t="s">
        <v>86</v>
      </c>
      <c r="AW315" s="14" t="s">
        <v>32</v>
      </c>
      <c r="AX315" s="14" t="s">
        <v>84</v>
      </c>
      <c r="AY315" s="254" t="s">
        <v>140</v>
      </c>
    </row>
    <row r="316" s="2" customFormat="1" ht="16.5" customHeight="1">
      <c r="A316" s="38"/>
      <c r="B316" s="39"/>
      <c r="C316" s="269" t="s">
        <v>593</v>
      </c>
      <c r="D316" s="269" t="s">
        <v>334</v>
      </c>
      <c r="E316" s="270" t="s">
        <v>977</v>
      </c>
      <c r="F316" s="271" t="s">
        <v>978</v>
      </c>
      <c r="G316" s="272" t="s">
        <v>471</v>
      </c>
      <c r="H316" s="273">
        <v>7</v>
      </c>
      <c r="I316" s="274"/>
      <c r="J316" s="275">
        <f>ROUND(I316*H316,2)</f>
        <v>0</v>
      </c>
      <c r="K316" s="276"/>
      <c r="L316" s="277"/>
      <c r="M316" s="278" t="s">
        <v>1</v>
      </c>
      <c r="N316" s="279" t="s">
        <v>41</v>
      </c>
      <c r="O316" s="91"/>
      <c r="P316" s="229">
        <f>O316*H316</f>
        <v>0</v>
      </c>
      <c r="Q316" s="229">
        <v>1.6699999999999999</v>
      </c>
      <c r="R316" s="229">
        <f>Q316*H316</f>
        <v>11.69</v>
      </c>
      <c r="S316" s="229">
        <v>0</v>
      </c>
      <c r="T316" s="23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1" t="s">
        <v>190</v>
      </c>
      <c r="AT316" s="231" t="s">
        <v>334</v>
      </c>
      <c r="AU316" s="231" t="s">
        <v>86</v>
      </c>
      <c r="AY316" s="17" t="s">
        <v>140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7" t="s">
        <v>84</v>
      </c>
      <c r="BK316" s="232">
        <f>ROUND(I316*H316,2)</f>
        <v>0</v>
      </c>
      <c r="BL316" s="17" t="s">
        <v>164</v>
      </c>
      <c r="BM316" s="231" t="s">
        <v>979</v>
      </c>
    </row>
    <row r="317" s="14" customFormat="1">
      <c r="A317" s="14"/>
      <c r="B317" s="244"/>
      <c r="C317" s="245"/>
      <c r="D317" s="235" t="s">
        <v>149</v>
      </c>
      <c r="E317" s="246" t="s">
        <v>1</v>
      </c>
      <c r="F317" s="247" t="s">
        <v>183</v>
      </c>
      <c r="G317" s="245"/>
      <c r="H317" s="248">
        <v>7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149</v>
      </c>
      <c r="AU317" s="254" t="s">
        <v>86</v>
      </c>
      <c r="AV317" s="14" t="s">
        <v>86</v>
      </c>
      <c r="AW317" s="14" t="s">
        <v>32</v>
      </c>
      <c r="AX317" s="14" t="s">
        <v>84</v>
      </c>
      <c r="AY317" s="254" t="s">
        <v>140</v>
      </c>
    </row>
    <row r="318" s="2" customFormat="1" ht="55.5" customHeight="1">
      <c r="A318" s="38"/>
      <c r="B318" s="39"/>
      <c r="C318" s="219" t="s">
        <v>599</v>
      </c>
      <c r="D318" s="219" t="s">
        <v>143</v>
      </c>
      <c r="E318" s="220" t="s">
        <v>980</v>
      </c>
      <c r="F318" s="221" t="s">
        <v>981</v>
      </c>
      <c r="G318" s="222" t="s">
        <v>352</v>
      </c>
      <c r="H318" s="223">
        <v>200</v>
      </c>
      <c r="I318" s="224"/>
      <c r="J318" s="225">
        <f>ROUND(I318*H318,2)</f>
        <v>0</v>
      </c>
      <c r="K318" s="226"/>
      <c r="L318" s="44"/>
      <c r="M318" s="227" t="s">
        <v>1</v>
      </c>
      <c r="N318" s="228" t="s">
        <v>41</v>
      </c>
      <c r="O318" s="91"/>
      <c r="P318" s="229">
        <f>O318*H318</f>
        <v>0</v>
      </c>
      <c r="Q318" s="229">
        <v>0.19536000000000001</v>
      </c>
      <c r="R318" s="229">
        <f>Q318*H318</f>
        <v>39.072000000000003</v>
      </c>
      <c r="S318" s="229">
        <v>0</v>
      </c>
      <c r="T318" s="23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1" t="s">
        <v>164</v>
      </c>
      <c r="AT318" s="231" t="s">
        <v>143</v>
      </c>
      <c r="AU318" s="231" t="s">
        <v>86</v>
      </c>
      <c r="AY318" s="17" t="s">
        <v>140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7" t="s">
        <v>84</v>
      </c>
      <c r="BK318" s="232">
        <f>ROUND(I318*H318,2)</f>
        <v>0</v>
      </c>
      <c r="BL318" s="17" t="s">
        <v>164</v>
      </c>
      <c r="BM318" s="231" t="s">
        <v>982</v>
      </c>
    </row>
    <row r="319" s="13" customFormat="1">
      <c r="A319" s="13"/>
      <c r="B319" s="233"/>
      <c r="C319" s="234"/>
      <c r="D319" s="235" t="s">
        <v>149</v>
      </c>
      <c r="E319" s="236" t="s">
        <v>1</v>
      </c>
      <c r="F319" s="237" t="s">
        <v>983</v>
      </c>
      <c r="G319" s="234"/>
      <c r="H319" s="236" t="s">
        <v>1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149</v>
      </c>
      <c r="AU319" s="243" t="s">
        <v>86</v>
      </c>
      <c r="AV319" s="13" t="s">
        <v>84</v>
      </c>
      <c r="AW319" s="13" t="s">
        <v>32</v>
      </c>
      <c r="AX319" s="13" t="s">
        <v>76</v>
      </c>
      <c r="AY319" s="243" t="s">
        <v>140</v>
      </c>
    </row>
    <row r="320" s="14" customFormat="1">
      <c r="A320" s="14"/>
      <c r="B320" s="244"/>
      <c r="C320" s="245"/>
      <c r="D320" s="235" t="s">
        <v>149</v>
      </c>
      <c r="E320" s="246" t="s">
        <v>1</v>
      </c>
      <c r="F320" s="247" t="s">
        <v>876</v>
      </c>
      <c r="G320" s="245"/>
      <c r="H320" s="248">
        <v>200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149</v>
      </c>
      <c r="AU320" s="254" t="s">
        <v>86</v>
      </c>
      <c r="AV320" s="14" t="s">
        <v>86</v>
      </c>
      <c r="AW320" s="14" t="s">
        <v>32</v>
      </c>
      <c r="AX320" s="14" t="s">
        <v>84</v>
      </c>
      <c r="AY320" s="254" t="s">
        <v>140</v>
      </c>
    </row>
    <row r="321" s="2" customFormat="1" ht="16.5" customHeight="1">
      <c r="A321" s="38"/>
      <c r="B321" s="39"/>
      <c r="C321" s="269" t="s">
        <v>605</v>
      </c>
      <c r="D321" s="269" t="s">
        <v>334</v>
      </c>
      <c r="E321" s="270" t="s">
        <v>984</v>
      </c>
      <c r="F321" s="271" t="s">
        <v>985</v>
      </c>
      <c r="G321" s="272" t="s">
        <v>352</v>
      </c>
      <c r="H321" s="273">
        <v>204</v>
      </c>
      <c r="I321" s="274"/>
      <c r="J321" s="275">
        <f>ROUND(I321*H321,2)</f>
        <v>0</v>
      </c>
      <c r="K321" s="276"/>
      <c r="L321" s="277"/>
      <c r="M321" s="278" t="s">
        <v>1</v>
      </c>
      <c r="N321" s="279" t="s">
        <v>41</v>
      </c>
      <c r="O321" s="91"/>
      <c r="P321" s="229">
        <f>O321*H321</f>
        <v>0</v>
      </c>
      <c r="Q321" s="229">
        <v>0.222</v>
      </c>
      <c r="R321" s="229">
        <f>Q321*H321</f>
        <v>45.288000000000004</v>
      </c>
      <c r="S321" s="229">
        <v>0</v>
      </c>
      <c r="T321" s="23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1" t="s">
        <v>190</v>
      </c>
      <c r="AT321" s="231" t="s">
        <v>334</v>
      </c>
      <c r="AU321" s="231" t="s">
        <v>86</v>
      </c>
      <c r="AY321" s="17" t="s">
        <v>140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7" t="s">
        <v>84</v>
      </c>
      <c r="BK321" s="232">
        <f>ROUND(I321*H321,2)</f>
        <v>0</v>
      </c>
      <c r="BL321" s="17" t="s">
        <v>164</v>
      </c>
      <c r="BM321" s="231" t="s">
        <v>986</v>
      </c>
    </row>
    <row r="322" s="14" customFormat="1">
      <c r="A322" s="14"/>
      <c r="B322" s="244"/>
      <c r="C322" s="245"/>
      <c r="D322" s="235" t="s">
        <v>149</v>
      </c>
      <c r="E322" s="246" t="s">
        <v>1</v>
      </c>
      <c r="F322" s="247" t="s">
        <v>876</v>
      </c>
      <c r="G322" s="245"/>
      <c r="H322" s="248">
        <v>200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149</v>
      </c>
      <c r="AU322" s="254" t="s">
        <v>86</v>
      </c>
      <c r="AV322" s="14" t="s">
        <v>86</v>
      </c>
      <c r="AW322" s="14" t="s">
        <v>32</v>
      </c>
      <c r="AX322" s="14" t="s">
        <v>84</v>
      </c>
      <c r="AY322" s="254" t="s">
        <v>140</v>
      </c>
    </row>
    <row r="323" s="14" customFormat="1">
      <c r="A323" s="14"/>
      <c r="B323" s="244"/>
      <c r="C323" s="245"/>
      <c r="D323" s="235" t="s">
        <v>149</v>
      </c>
      <c r="E323" s="245"/>
      <c r="F323" s="247" t="s">
        <v>987</v>
      </c>
      <c r="G323" s="245"/>
      <c r="H323" s="248">
        <v>204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149</v>
      </c>
      <c r="AU323" s="254" t="s">
        <v>86</v>
      </c>
      <c r="AV323" s="14" t="s">
        <v>86</v>
      </c>
      <c r="AW323" s="14" t="s">
        <v>4</v>
      </c>
      <c r="AX323" s="14" t="s">
        <v>84</v>
      </c>
      <c r="AY323" s="254" t="s">
        <v>140</v>
      </c>
    </row>
    <row r="324" s="2" customFormat="1" ht="78" customHeight="1">
      <c r="A324" s="38"/>
      <c r="B324" s="39"/>
      <c r="C324" s="219" t="s">
        <v>609</v>
      </c>
      <c r="D324" s="219" t="s">
        <v>143</v>
      </c>
      <c r="E324" s="220" t="s">
        <v>988</v>
      </c>
      <c r="F324" s="221" t="s">
        <v>989</v>
      </c>
      <c r="G324" s="222" t="s">
        <v>352</v>
      </c>
      <c r="H324" s="223">
        <v>32</v>
      </c>
      <c r="I324" s="224"/>
      <c r="J324" s="225">
        <f>ROUND(I324*H324,2)</f>
        <v>0</v>
      </c>
      <c r="K324" s="226"/>
      <c r="L324" s="44"/>
      <c r="M324" s="227" t="s">
        <v>1</v>
      </c>
      <c r="N324" s="228" t="s">
        <v>41</v>
      </c>
      <c r="O324" s="91"/>
      <c r="P324" s="229">
        <f>O324*H324</f>
        <v>0</v>
      </c>
      <c r="Q324" s="229">
        <v>0.090620000000000006</v>
      </c>
      <c r="R324" s="229">
        <f>Q324*H324</f>
        <v>2.8998400000000002</v>
      </c>
      <c r="S324" s="229">
        <v>0</v>
      </c>
      <c r="T324" s="230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1" t="s">
        <v>164</v>
      </c>
      <c r="AT324" s="231" t="s">
        <v>143</v>
      </c>
      <c r="AU324" s="231" t="s">
        <v>86</v>
      </c>
      <c r="AY324" s="17" t="s">
        <v>140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7" t="s">
        <v>84</v>
      </c>
      <c r="BK324" s="232">
        <f>ROUND(I324*H324,2)</f>
        <v>0</v>
      </c>
      <c r="BL324" s="17" t="s">
        <v>164</v>
      </c>
      <c r="BM324" s="231" t="s">
        <v>990</v>
      </c>
    </row>
    <row r="325" s="13" customFormat="1">
      <c r="A325" s="13"/>
      <c r="B325" s="233"/>
      <c r="C325" s="234"/>
      <c r="D325" s="235" t="s">
        <v>149</v>
      </c>
      <c r="E325" s="236" t="s">
        <v>1</v>
      </c>
      <c r="F325" s="237" t="s">
        <v>991</v>
      </c>
      <c r="G325" s="234"/>
      <c r="H325" s="236" t="s">
        <v>1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149</v>
      </c>
      <c r="AU325" s="243" t="s">
        <v>86</v>
      </c>
      <c r="AV325" s="13" t="s">
        <v>84</v>
      </c>
      <c r="AW325" s="13" t="s">
        <v>32</v>
      </c>
      <c r="AX325" s="13" t="s">
        <v>76</v>
      </c>
      <c r="AY325" s="243" t="s">
        <v>140</v>
      </c>
    </row>
    <row r="326" s="14" customFormat="1">
      <c r="A326" s="14"/>
      <c r="B326" s="244"/>
      <c r="C326" s="245"/>
      <c r="D326" s="235" t="s">
        <v>149</v>
      </c>
      <c r="E326" s="246" t="s">
        <v>1</v>
      </c>
      <c r="F326" s="247" t="s">
        <v>448</v>
      </c>
      <c r="G326" s="245"/>
      <c r="H326" s="248">
        <v>32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149</v>
      </c>
      <c r="AU326" s="254" t="s">
        <v>86</v>
      </c>
      <c r="AV326" s="14" t="s">
        <v>86</v>
      </c>
      <c r="AW326" s="14" t="s">
        <v>32</v>
      </c>
      <c r="AX326" s="14" t="s">
        <v>84</v>
      </c>
      <c r="AY326" s="254" t="s">
        <v>140</v>
      </c>
    </row>
    <row r="327" s="2" customFormat="1" ht="24.15" customHeight="1">
      <c r="A327" s="38"/>
      <c r="B327" s="39"/>
      <c r="C327" s="269" t="s">
        <v>615</v>
      </c>
      <c r="D327" s="269" t="s">
        <v>334</v>
      </c>
      <c r="E327" s="270" t="s">
        <v>992</v>
      </c>
      <c r="F327" s="271" t="s">
        <v>993</v>
      </c>
      <c r="G327" s="272" t="s">
        <v>352</v>
      </c>
      <c r="H327" s="273">
        <v>32.960000000000001</v>
      </c>
      <c r="I327" s="274"/>
      <c r="J327" s="275">
        <f>ROUND(I327*H327,2)</f>
        <v>0</v>
      </c>
      <c r="K327" s="276"/>
      <c r="L327" s="277"/>
      <c r="M327" s="278" t="s">
        <v>1</v>
      </c>
      <c r="N327" s="279" t="s">
        <v>41</v>
      </c>
      <c r="O327" s="91"/>
      <c r="P327" s="229">
        <f>O327*H327</f>
        <v>0</v>
      </c>
      <c r="Q327" s="229">
        <v>0.17499999999999999</v>
      </c>
      <c r="R327" s="229">
        <f>Q327*H327</f>
        <v>5.7679999999999998</v>
      </c>
      <c r="S327" s="229">
        <v>0</v>
      </c>
      <c r="T327" s="230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1" t="s">
        <v>190</v>
      </c>
      <c r="AT327" s="231" t="s">
        <v>334</v>
      </c>
      <c r="AU327" s="231" t="s">
        <v>86</v>
      </c>
      <c r="AY327" s="17" t="s">
        <v>140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7" t="s">
        <v>84</v>
      </c>
      <c r="BK327" s="232">
        <f>ROUND(I327*H327,2)</f>
        <v>0</v>
      </c>
      <c r="BL327" s="17" t="s">
        <v>164</v>
      </c>
      <c r="BM327" s="231" t="s">
        <v>994</v>
      </c>
    </row>
    <row r="328" s="14" customFormat="1">
      <c r="A328" s="14"/>
      <c r="B328" s="244"/>
      <c r="C328" s="245"/>
      <c r="D328" s="235" t="s">
        <v>149</v>
      </c>
      <c r="E328" s="246" t="s">
        <v>1</v>
      </c>
      <c r="F328" s="247" t="s">
        <v>448</v>
      </c>
      <c r="G328" s="245"/>
      <c r="H328" s="248">
        <v>32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149</v>
      </c>
      <c r="AU328" s="254" t="s">
        <v>86</v>
      </c>
      <c r="AV328" s="14" t="s">
        <v>86</v>
      </c>
      <c r="AW328" s="14" t="s">
        <v>32</v>
      </c>
      <c r="AX328" s="14" t="s">
        <v>84</v>
      </c>
      <c r="AY328" s="254" t="s">
        <v>140</v>
      </c>
    </row>
    <row r="329" s="14" customFormat="1">
      <c r="A329" s="14"/>
      <c r="B329" s="244"/>
      <c r="C329" s="245"/>
      <c r="D329" s="235" t="s">
        <v>149</v>
      </c>
      <c r="E329" s="245"/>
      <c r="F329" s="247" t="s">
        <v>995</v>
      </c>
      <c r="G329" s="245"/>
      <c r="H329" s="248">
        <v>32.960000000000001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149</v>
      </c>
      <c r="AU329" s="254" t="s">
        <v>86</v>
      </c>
      <c r="AV329" s="14" t="s">
        <v>86</v>
      </c>
      <c r="AW329" s="14" t="s">
        <v>4</v>
      </c>
      <c r="AX329" s="14" t="s">
        <v>84</v>
      </c>
      <c r="AY329" s="254" t="s">
        <v>140</v>
      </c>
    </row>
    <row r="330" s="2" customFormat="1" ht="78" customHeight="1">
      <c r="A330" s="38"/>
      <c r="B330" s="39"/>
      <c r="C330" s="219" t="s">
        <v>620</v>
      </c>
      <c r="D330" s="219" t="s">
        <v>143</v>
      </c>
      <c r="E330" s="220" t="s">
        <v>996</v>
      </c>
      <c r="F330" s="221" t="s">
        <v>997</v>
      </c>
      <c r="G330" s="222" t="s">
        <v>352</v>
      </c>
      <c r="H330" s="223">
        <v>8</v>
      </c>
      <c r="I330" s="224"/>
      <c r="J330" s="225">
        <f>ROUND(I330*H330,2)</f>
        <v>0</v>
      </c>
      <c r="K330" s="226"/>
      <c r="L330" s="44"/>
      <c r="M330" s="227" t="s">
        <v>1</v>
      </c>
      <c r="N330" s="228" t="s">
        <v>41</v>
      </c>
      <c r="O330" s="91"/>
      <c r="P330" s="229">
        <f>O330*H330</f>
        <v>0</v>
      </c>
      <c r="Q330" s="229">
        <v>0.11162</v>
      </c>
      <c r="R330" s="229">
        <f>Q330*H330</f>
        <v>0.89295999999999998</v>
      </c>
      <c r="S330" s="229">
        <v>0</v>
      </c>
      <c r="T330" s="230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1" t="s">
        <v>164</v>
      </c>
      <c r="AT330" s="231" t="s">
        <v>143</v>
      </c>
      <c r="AU330" s="231" t="s">
        <v>86</v>
      </c>
      <c r="AY330" s="17" t="s">
        <v>140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7" t="s">
        <v>84</v>
      </c>
      <c r="BK330" s="232">
        <f>ROUND(I330*H330,2)</f>
        <v>0</v>
      </c>
      <c r="BL330" s="17" t="s">
        <v>164</v>
      </c>
      <c r="BM330" s="231" t="s">
        <v>998</v>
      </c>
    </row>
    <row r="331" s="13" customFormat="1">
      <c r="A331" s="13"/>
      <c r="B331" s="233"/>
      <c r="C331" s="234"/>
      <c r="D331" s="235" t="s">
        <v>149</v>
      </c>
      <c r="E331" s="236" t="s">
        <v>1</v>
      </c>
      <c r="F331" s="237" t="s">
        <v>958</v>
      </c>
      <c r="G331" s="234"/>
      <c r="H331" s="236" t="s">
        <v>1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149</v>
      </c>
      <c r="AU331" s="243" t="s">
        <v>86</v>
      </c>
      <c r="AV331" s="13" t="s">
        <v>84</v>
      </c>
      <c r="AW331" s="13" t="s">
        <v>32</v>
      </c>
      <c r="AX331" s="13" t="s">
        <v>76</v>
      </c>
      <c r="AY331" s="243" t="s">
        <v>140</v>
      </c>
    </row>
    <row r="332" s="14" customFormat="1">
      <c r="A332" s="14"/>
      <c r="B332" s="244"/>
      <c r="C332" s="245"/>
      <c r="D332" s="235" t="s">
        <v>149</v>
      </c>
      <c r="E332" s="246" t="s">
        <v>1</v>
      </c>
      <c r="F332" s="247" t="s">
        <v>190</v>
      </c>
      <c r="G332" s="245"/>
      <c r="H332" s="248">
        <v>8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149</v>
      </c>
      <c r="AU332" s="254" t="s">
        <v>86</v>
      </c>
      <c r="AV332" s="14" t="s">
        <v>86</v>
      </c>
      <c r="AW332" s="14" t="s">
        <v>32</v>
      </c>
      <c r="AX332" s="14" t="s">
        <v>84</v>
      </c>
      <c r="AY332" s="254" t="s">
        <v>140</v>
      </c>
    </row>
    <row r="333" s="2" customFormat="1" ht="21.75" customHeight="1">
      <c r="A333" s="38"/>
      <c r="B333" s="39"/>
      <c r="C333" s="269" t="s">
        <v>625</v>
      </c>
      <c r="D333" s="269" t="s">
        <v>334</v>
      </c>
      <c r="E333" s="270" t="s">
        <v>999</v>
      </c>
      <c r="F333" s="271" t="s">
        <v>1000</v>
      </c>
      <c r="G333" s="272" t="s">
        <v>352</v>
      </c>
      <c r="H333" s="273">
        <v>8.2400000000000002</v>
      </c>
      <c r="I333" s="274"/>
      <c r="J333" s="275">
        <f>ROUND(I333*H333,2)</f>
        <v>0</v>
      </c>
      <c r="K333" s="276"/>
      <c r="L333" s="277"/>
      <c r="M333" s="278" t="s">
        <v>1</v>
      </c>
      <c r="N333" s="279" t="s">
        <v>41</v>
      </c>
      <c r="O333" s="91"/>
      <c r="P333" s="229">
        <f>O333*H333</f>
        <v>0</v>
      </c>
      <c r="Q333" s="229">
        <v>0.17599999999999999</v>
      </c>
      <c r="R333" s="229">
        <f>Q333*H333</f>
        <v>1.45024</v>
      </c>
      <c r="S333" s="229">
        <v>0</v>
      </c>
      <c r="T333" s="230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1" t="s">
        <v>190</v>
      </c>
      <c r="AT333" s="231" t="s">
        <v>334</v>
      </c>
      <c r="AU333" s="231" t="s">
        <v>86</v>
      </c>
      <c r="AY333" s="17" t="s">
        <v>140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7" t="s">
        <v>84</v>
      </c>
      <c r="BK333" s="232">
        <f>ROUND(I333*H333,2)</f>
        <v>0</v>
      </c>
      <c r="BL333" s="17" t="s">
        <v>164</v>
      </c>
      <c r="BM333" s="231" t="s">
        <v>1001</v>
      </c>
    </row>
    <row r="334" s="14" customFormat="1">
      <c r="A334" s="14"/>
      <c r="B334" s="244"/>
      <c r="C334" s="245"/>
      <c r="D334" s="235" t="s">
        <v>149</v>
      </c>
      <c r="E334" s="246" t="s">
        <v>1</v>
      </c>
      <c r="F334" s="247" t="s">
        <v>190</v>
      </c>
      <c r="G334" s="245"/>
      <c r="H334" s="248">
        <v>8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149</v>
      </c>
      <c r="AU334" s="254" t="s">
        <v>86</v>
      </c>
      <c r="AV334" s="14" t="s">
        <v>86</v>
      </c>
      <c r="AW334" s="14" t="s">
        <v>32</v>
      </c>
      <c r="AX334" s="14" t="s">
        <v>84</v>
      </c>
      <c r="AY334" s="254" t="s">
        <v>140</v>
      </c>
    </row>
    <row r="335" s="14" customFormat="1">
      <c r="A335" s="14"/>
      <c r="B335" s="244"/>
      <c r="C335" s="245"/>
      <c r="D335" s="235" t="s">
        <v>149</v>
      </c>
      <c r="E335" s="245"/>
      <c r="F335" s="247" t="s">
        <v>1002</v>
      </c>
      <c r="G335" s="245"/>
      <c r="H335" s="248">
        <v>8.2400000000000002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149</v>
      </c>
      <c r="AU335" s="254" t="s">
        <v>86</v>
      </c>
      <c r="AV335" s="14" t="s">
        <v>86</v>
      </c>
      <c r="AW335" s="14" t="s">
        <v>4</v>
      </c>
      <c r="AX335" s="14" t="s">
        <v>84</v>
      </c>
      <c r="AY335" s="254" t="s">
        <v>140</v>
      </c>
    </row>
    <row r="336" s="12" customFormat="1" ht="22.8" customHeight="1">
      <c r="A336" s="12"/>
      <c r="B336" s="203"/>
      <c r="C336" s="204"/>
      <c r="D336" s="205" t="s">
        <v>75</v>
      </c>
      <c r="E336" s="217" t="s">
        <v>190</v>
      </c>
      <c r="F336" s="217" t="s">
        <v>604</v>
      </c>
      <c r="G336" s="204"/>
      <c r="H336" s="204"/>
      <c r="I336" s="207"/>
      <c r="J336" s="218">
        <f>BK336</f>
        <v>0</v>
      </c>
      <c r="K336" s="204"/>
      <c r="L336" s="209"/>
      <c r="M336" s="210"/>
      <c r="N336" s="211"/>
      <c r="O336" s="211"/>
      <c r="P336" s="212">
        <f>SUM(P337:P369)</f>
        <v>0</v>
      </c>
      <c r="Q336" s="211"/>
      <c r="R336" s="212">
        <f>SUM(R337:R369)</f>
        <v>1.076435</v>
      </c>
      <c r="S336" s="211"/>
      <c r="T336" s="213">
        <f>SUM(T337:T369)</f>
        <v>1.25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4" t="s">
        <v>84</v>
      </c>
      <c r="AT336" s="215" t="s">
        <v>75</v>
      </c>
      <c r="AU336" s="215" t="s">
        <v>84</v>
      </c>
      <c r="AY336" s="214" t="s">
        <v>140</v>
      </c>
      <c r="BK336" s="216">
        <f>SUM(BK337:BK369)</f>
        <v>0</v>
      </c>
    </row>
    <row r="337" s="2" customFormat="1" ht="24.15" customHeight="1">
      <c r="A337" s="38"/>
      <c r="B337" s="39"/>
      <c r="C337" s="219" t="s">
        <v>630</v>
      </c>
      <c r="D337" s="219" t="s">
        <v>143</v>
      </c>
      <c r="E337" s="220" t="s">
        <v>1003</v>
      </c>
      <c r="F337" s="221" t="s">
        <v>1004</v>
      </c>
      <c r="G337" s="222" t="s">
        <v>413</v>
      </c>
      <c r="H337" s="223">
        <v>25</v>
      </c>
      <c r="I337" s="224"/>
      <c r="J337" s="225">
        <f>ROUND(I337*H337,2)</f>
        <v>0</v>
      </c>
      <c r="K337" s="226"/>
      <c r="L337" s="44"/>
      <c r="M337" s="227" t="s">
        <v>1</v>
      </c>
      <c r="N337" s="228" t="s">
        <v>41</v>
      </c>
      <c r="O337" s="91"/>
      <c r="P337" s="229">
        <f>O337*H337</f>
        <v>0</v>
      </c>
      <c r="Q337" s="229">
        <v>1.0000000000000001E-05</v>
      </c>
      <c r="R337" s="229">
        <f>Q337*H337</f>
        <v>0.00025000000000000001</v>
      </c>
      <c r="S337" s="229">
        <v>0</v>
      </c>
      <c r="T337" s="23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1" t="s">
        <v>164</v>
      </c>
      <c r="AT337" s="231" t="s">
        <v>143</v>
      </c>
      <c r="AU337" s="231" t="s">
        <v>86</v>
      </c>
      <c r="AY337" s="17" t="s">
        <v>140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7" t="s">
        <v>84</v>
      </c>
      <c r="BK337" s="232">
        <f>ROUND(I337*H337,2)</f>
        <v>0</v>
      </c>
      <c r="BL337" s="17" t="s">
        <v>164</v>
      </c>
      <c r="BM337" s="231" t="s">
        <v>1005</v>
      </c>
    </row>
    <row r="338" s="13" customFormat="1">
      <c r="A338" s="13"/>
      <c r="B338" s="233"/>
      <c r="C338" s="234"/>
      <c r="D338" s="235" t="s">
        <v>149</v>
      </c>
      <c r="E338" s="236" t="s">
        <v>1</v>
      </c>
      <c r="F338" s="237" t="s">
        <v>1006</v>
      </c>
      <c r="G338" s="234"/>
      <c r="H338" s="236" t="s">
        <v>1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149</v>
      </c>
      <c r="AU338" s="243" t="s">
        <v>86</v>
      </c>
      <c r="AV338" s="13" t="s">
        <v>84</v>
      </c>
      <c r="AW338" s="13" t="s">
        <v>32</v>
      </c>
      <c r="AX338" s="13" t="s">
        <v>76</v>
      </c>
      <c r="AY338" s="243" t="s">
        <v>140</v>
      </c>
    </row>
    <row r="339" s="14" customFormat="1">
      <c r="A339" s="14"/>
      <c r="B339" s="244"/>
      <c r="C339" s="245"/>
      <c r="D339" s="235" t="s">
        <v>149</v>
      </c>
      <c r="E339" s="246" t="s">
        <v>1</v>
      </c>
      <c r="F339" s="247" t="s">
        <v>919</v>
      </c>
      <c r="G339" s="245"/>
      <c r="H339" s="248">
        <v>25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149</v>
      </c>
      <c r="AU339" s="254" t="s">
        <v>86</v>
      </c>
      <c r="AV339" s="14" t="s">
        <v>86</v>
      </c>
      <c r="AW339" s="14" t="s">
        <v>32</v>
      </c>
      <c r="AX339" s="14" t="s">
        <v>84</v>
      </c>
      <c r="AY339" s="254" t="s">
        <v>140</v>
      </c>
    </row>
    <row r="340" s="2" customFormat="1" ht="24.15" customHeight="1">
      <c r="A340" s="38"/>
      <c r="B340" s="39"/>
      <c r="C340" s="269" t="s">
        <v>634</v>
      </c>
      <c r="D340" s="269" t="s">
        <v>334</v>
      </c>
      <c r="E340" s="270" t="s">
        <v>1007</v>
      </c>
      <c r="F340" s="271" t="s">
        <v>1008</v>
      </c>
      <c r="G340" s="272" t="s">
        <v>413</v>
      </c>
      <c r="H340" s="273">
        <v>25.375</v>
      </c>
      <c r="I340" s="274"/>
      <c r="J340" s="275">
        <f>ROUND(I340*H340,2)</f>
        <v>0</v>
      </c>
      <c r="K340" s="276"/>
      <c r="L340" s="277"/>
      <c r="M340" s="278" t="s">
        <v>1</v>
      </c>
      <c r="N340" s="279" t="s">
        <v>41</v>
      </c>
      <c r="O340" s="91"/>
      <c r="P340" s="229">
        <f>O340*H340</f>
        <v>0</v>
      </c>
      <c r="Q340" s="229">
        <v>0.0014</v>
      </c>
      <c r="R340" s="229">
        <f>Q340*H340</f>
        <v>0.035525000000000001</v>
      </c>
      <c r="S340" s="229">
        <v>0</v>
      </c>
      <c r="T340" s="230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1" t="s">
        <v>190</v>
      </c>
      <c r="AT340" s="231" t="s">
        <v>334</v>
      </c>
      <c r="AU340" s="231" t="s">
        <v>86</v>
      </c>
      <c r="AY340" s="17" t="s">
        <v>140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17" t="s">
        <v>84</v>
      </c>
      <c r="BK340" s="232">
        <f>ROUND(I340*H340,2)</f>
        <v>0</v>
      </c>
      <c r="BL340" s="17" t="s">
        <v>164</v>
      </c>
      <c r="BM340" s="231" t="s">
        <v>1009</v>
      </c>
    </row>
    <row r="341" s="14" customFormat="1">
      <c r="A341" s="14"/>
      <c r="B341" s="244"/>
      <c r="C341" s="245"/>
      <c r="D341" s="235" t="s">
        <v>149</v>
      </c>
      <c r="E341" s="246" t="s">
        <v>1</v>
      </c>
      <c r="F341" s="247" t="s">
        <v>416</v>
      </c>
      <c r="G341" s="245"/>
      <c r="H341" s="248">
        <v>25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149</v>
      </c>
      <c r="AU341" s="254" t="s">
        <v>86</v>
      </c>
      <c r="AV341" s="14" t="s">
        <v>86</v>
      </c>
      <c r="AW341" s="14" t="s">
        <v>32</v>
      </c>
      <c r="AX341" s="14" t="s">
        <v>84</v>
      </c>
      <c r="AY341" s="254" t="s">
        <v>140</v>
      </c>
    </row>
    <row r="342" s="14" customFormat="1">
      <c r="A342" s="14"/>
      <c r="B342" s="244"/>
      <c r="C342" s="245"/>
      <c r="D342" s="235" t="s">
        <v>149</v>
      </c>
      <c r="E342" s="245"/>
      <c r="F342" s="247" t="s">
        <v>1010</v>
      </c>
      <c r="G342" s="245"/>
      <c r="H342" s="248">
        <v>25.375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149</v>
      </c>
      <c r="AU342" s="254" t="s">
        <v>86</v>
      </c>
      <c r="AV342" s="14" t="s">
        <v>86</v>
      </c>
      <c r="AW342" s="14" t="s">
        <v>4</v>
      </c>
      <c r="AX342" s="14" t="s">
        <v>84</v>
      </c>
      <c r="AY342" s="254" t="s">
        <v>140</v>
      </c>
    </row>
    <row r="343" s="2" customFormat="1" ht="24.15" customHeight="1">
      <c r="A343" s="38"/>
      <c r="B343" s="39"/>
      <c r="C343" s="219" t="s">
        <v>638</v>
      </c>
      <c r="D343" s="219" t="s">
        <v>143</v>
      </c>
      <c r="E343" s="220" t="s">
        <v>1011</v>
      </c>
      <c r="F343" s="221" t="s">
        <v>1012</v>
      </c>
      <c r="G343" s="222" t="s">
        <v>471</v>
      </c>
      <c r="H343" s="223">
        <v>1</v>
      </c>
      <c r="I343" s="224"/>
      <c r="J343" s="225">
        <f>ROUND(I343*H343,2)</f>
        <v>0</v>
      </c>
      <c r="K343" s="226"/>
      <c r="L343" s="44"/>
      <c r="M343" s="227" t="s">
        <v>1</v>
      </c>
      <c r="N343" s="228" t="s">
        <v>41</v>
      </c>
      <c r="O343" s="91"/>
      <c r="P343" s="229">
        <f>O343*H343</f>
        <v>0</v>
      </c>
      <c r="Q343" s="229">
        <v>0.00034000000000000002</v>
      </c>
      <c r="R343" s="229">
        <f>Q343*H343</f>
        <v>0.00034000000000000002</v>
      </c>
      <c r="S343" s="229">
        <v>0</v>
      </c>
      <c r="T343" s="230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1" t="s">
        <v>164</v>
      </c>
      <c r="AT343" s="231" t="s">
        <v>143</v>
      </c>
      <c r="AU343" s="231" t="s">
        <v>86</v>
      </c>
      <c r="AY343" s="17" t="s">
        <v>140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7" t="s">
        <v>84</v>
      </c>
      <c r="BK343" s="232">
        <f>ROUND(I343*H343,2)</f>
        <v>0</v>
      </c>
      <c r="BL343" s="17" t="s">
        <v>164</v>
      </c>
      <c r="BM343" s="231" t="s">
        <v>1013</v>
      </c>
    </row>
    <row r="344" s="14" customFormat="1">
      <c r="A344" s="14"/>
      <c r="B344" s="244"/>
      <c r="C344" s="245"/>
      <c r="D344" s="235" t="s">
        <v>149</v>
      </c>
      <c r="E344" s="246" t="s">
        <v>1</v>
      </c>
      <c r="F344" s="247" t="s">
        <v>84</v>
      </c>
      <c r="G344" s="245"/>
      <c r="H344" s="248">
        <v>1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4" t="s">
        <v>149</v>
      </c>
      <c r="AU344" s="254" t="s">
        <v>86</v>
      </c>
      <c r="AV344" s="14" t="s">
        <v>86</v>
      </c>
      <c r="AW344" s="14" t="s">
        <v>32</v>
      </c>
      <c r="AX344" s="14" t="s">
        <v>84</v>
      </c>
      <c r="AY344" s="254" t="s">
        <v>140</v>
      </c>
    </row>
    <row r="345" s="2" customFormat="1" ht="37.8" customHeight="1">
      <c r="A345" s="38"/>
      <c r="B345" s="39"/>
      <c r="C345" s="219" t="s">
        <v>642</v>
      </c>
      <c r="D345" s="219" t="s">
        <v>143</v>
      </c>
      <c r="E345" s="220" t="s">
        <v>1014</v>
      </c>
      <c r="F345" s="221" t="s">
        <v>1015</v>
      </c>
      <c r="G345" s="222" t="s">
        <v>471</v>
      </c>
      <c r="H345" s="223">
        <v>1</v>
      </c>
      <c r="I345" s="224"/>
      <c r="J345" s="225">
        <f>ROUND(I345*H345,2)</f>
        <v>0</v>
      </c>
      <c r="K345" s="226"/>
      <c r="L345" s="44"/>
      <c r="M345" s="227" t="s">
        <v>1</v>
      </c>
      <c r="N345" s="228" t="s">
        <v>41</v>
      </c>
      <c r="O345" s="91"/>
      <c r="P345" s="229">
        <f>O345*H345</f>
        <v>0</v>
      </c>
      <c r="Q345" s="229">
        <v>0.089999999999999997</v>
      </c>
      <c r="R345" s="229">
        <f>Q345*H345</f>
        <v>0.089999999999999997</v>
      </c>
      <c r="S345" s="229">
        <v>0</v>
      </c>
      <c r="T345" s="23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1" t="s">
        <v>164</v>
      </c>
      <c r="AT345" s="231" t="s">
        <v>143</v>
      </c>
      <c r="AU345" s="231" t="s">
        <v>86</v>
      </c>
      <c r="AY345" s="17" t="s">
        <v>140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7" t="s">
        <v>84</v>
      </c>
      <c r="BK345" s="232">
        <f>ROUND(I345*H345,2)</f>
        <v>0</v>
      </c>
      <c r="BL345" s="17" t="s">
        <v>164</v>
      </c>
      <c r="BM345" s="231" t="s">
        <v>1016</v>
      </c>
    </row>
    <row r="346" s="13" customFormat="1">
      <c r="A346" s="13"/>
      <c r="B346" s="233"/>
      <c r="C346" s="234"/>
      <c r="D346" s="235" t="s">
        <v>149</v>
      </c>
      <c r="E346" s="236" t="s">
        <v>1</v>
      </c>
      <c r="F346" s="237" t="s">
        <v>1017</v>
      </c>
      <c r="G346" s="234"/>
      <c r="H346" s="236" t="s">
        <v>1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149</v>
      </c>
      <c r="AU346" s="243" t="s">
        <v>86</v>
      </c>
      <c r="AV346" s="13" t="s">
        <v>84</v>
      </c>
      <c r="AW346" s="13" t="s">
        <v>32</v>
      </c>
      <c r="AX346" s="13" t="s">
        <v>76</v>
      </c>
      <c r="AY346" s="243" t="s">
        <v>140</v>
      </c>
    </row>
    <row r="347" s="14" customFormat="1">
      <c r="A347" s="14"/>
      <c r="B347" s="244"/>
      <c r="C347" s="245"/>
      <c r="D347" s="235" t="s">
        <v>149</v>
      </c>
      <c r="E347" s="246" t="s">
        <v>1</v>
      </c>
      <c r="F347" s="247" t="s">
        <v>84</v>
      </c>
      <c r="G347" s="245"/>
      <c r="H347" s="248">
        <v>1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149</v>
      </c>
      <c r="AU347" s="254" t="s">
        <v>86</v>
      </c>
      <c r="AV347" s="14" t="s">
        <v>86</v>
      </c>
      <c r="AW347" s="14" t="s">
        <v>32</v>
      </c>
      <c r="AX347" s="14" t="s">
        <v>84</v>
      </c>
      <c r="AY347" s="254" t="s">
        <v>140</v>
      </c>
    </row>
    <row r="348" s="2" customFormat="1" ht="24.15" customHeight="1">
      <c r="A348" s="38"/>
      <c r="B348" s="39"/>
      <c r="C348" s="269" t="s">
        <v>383</v>
      </c>
      <c r="D348" s="269" t="s">
        <v>334</v>
      </c>
      <c r="E348" s="270" t="s">
        <v>1018</v>
      </c>
      <c r="F348" s="271" t="s">
        <v>1019</v>
      </c>
      <c r="G348" s="272" t="s">
        <v>471</v>
      </c>
      <c r="H348" s="273">
        <v>1</v>
      </c>
      <c r="I348" s="274"/>
      <c r="J348" s="275">
        <f>ROUND(I348*H348,2)</f>
        <v>0</v>
      </c>
      <c r="K348" s="276"/>
      <c r="L348" s="277"/>
      <c r="M348" s="278" t="s">
        <v>1</v>
      </c>
      <c r="N348" s="279" t="s">
        <v>41</v>
      </c>
      <c r="O348" s="91"/>
      <c r="P348" s="229">
        <f>O348*H348</f>
        <v>0</v>
      </c>
      <c r="Q348" s="229">
        <v>0.065000000000000002</v>
      </c>
      <c r="R348" s="229">
        <f>Q348*H348</f>
        <v>0.065000000000000002</v>
      </c>
      <c r="S348" s="229">
        <v>0</v>
      </c>
      <c r="T348" s="230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1" t="s">
        <v>190</v>
      </c>
      <c r="AT348" s="231" t="s">
        <v>334</v>
      </c>
      <c r="AU348" s="231" t="s">
        <v>86</v>
      </c>
      <c r="AY348" s="17" t="s">
        <v>140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7" t="s">
        <v>84</v>
      </c>
      <c r="BK348" s="232">
        <f>ROUND(I348*H348,2)</f>
        <v>0</v>
      </c>
      <c r="BL348" s="17" t="s">
        <v>164</v>
      </c>
      <c r="BM348" s="231" t="s">
        <v>1020</v>
      </c>
    </row>
    <row r="349" s="14" customFormat="1">
      <c r="A349" s="14"/>
      <c r="B349" s="244"/>
      <c r="C349" s="245"/>
      <c r="D349" s="235" t="s">
        <v>149</v>
      </c>
      <c r="E349" s="246" t="s">
        <v>1</v>
      </c>
      <c r="F349" s="247" t="s">
        <v>84</v>
      </c>
      <c r="G349" s="245"/>
      <c r="H349" s="248">
        <v>1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149</v>
      </c>
      <c r="AU349" s="254" t="s">
        <v>86</v>
      </c>
      <c r="AV349" s="14" t="s">
        <v>86</v>
      </c>
      <c r="AW349" s="14" t="s">
        <v>32</v>
      </c>
      <c r="AX349" s="14" t="s">
        <v>84</v>
      </c>
      <c r="AY349" s="254" t="s">
        <v>140</v>
      </c>
    </row>
    <row r="350" s="2" customFormat="1" ht="24.15" customHeight="1">
      <c r="A350" s="38"/>
      <c r="B350" s="39"/>
      <c r="C350" s="219" t="s">
        <v>649</v>
      </c>
      <c r="D350" s="219" t="s">
        <v>143</v>
      </c>
      <c r="E350" s="220" t="s">
        <v>1021</v>
      </c>
      <c r="F350" s="221" t="s">
        <v>1022</v>
      </c>
      <c r="G350" s="222" t="s">
        <v>471</v>
      </c>
      <c r="H350" s="223">
        <v>4</v>
      </c>
      <c r="I350" s="224"/>
      <c r="J350" s="225">
        <f>ROUND(I350*H350,2)</f>
        <v>0</v>
      </c>
      <c r="K350" s="226"/>
      <c r="L350" s="44"/>
      <c r="M350" s="227" t="s">
        <v>1</v>
      </c>
      <c r="N350" s="228" t="s">
        <v>41</v>
      </c>
      <c r="O350" s="91"/>
      <c r="P350" s="229">
        <f>O350*H350</f>
        <v>0</v>
      </c>
      <c r="Q350" s="229">
        <v>0</v>
      </c>
      <c r="R350" s="229">
        <f>Q350*H350</f>
        <v>0</v>
      </c>
      <c r="S350" s="229">
        <v>0.20000000000000001</v>
      </c>
      <c r="T350" s="230">
        <f>S350*H350</f>
        <v>0.80000000000000004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1" t="s">
        <v>164</v>
      </c>
      <c r="AT350" s="231" t="s">
        <v>143</v>
      </c>
      <c r="AU350" s="231" t="s">
        <v>86</v>
      </c>
      <c r="AY350" s="17" t="s">
        <v>140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7" t="s">
        <v>84</v>
      </c>
      <c r="BK350" s="232">
        <f>ROUND(I350*H350,2)</f>
        <v>0</v>
      </c>
      <c r="BL350" s="17" t="s">
        <v>164</v>
      </c>
      <c r="BM350" s="231" t="s">
        <v>1023</v>
      </c>
    </row>
    <row r="351" s="13" customFormat="1">
      <c r="A351" s="13"/>
      <c r="B351" s="233"/>
      <c r="C351" s="234"/>
      <c r="D351" s="235" t="s">
        <v>149</v>
      </c>
      <c r="E351" s="236" t="s">
        <v>1</v>
      </c>
      <c r="F351" s="237" t="s">
        <v>1024</v>
      </c>
      <c r="G351" s="234"/>
      <c r="H351" s="236" t="s">
        <v>1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149</v>
      </c>
      <c r="AU351" s="243" t="s">
        <v>86</v>
      </c>
      <c r="AV351" s="13" t="s">
        <v>84</v>
      </c>
      <c r="AW351" s="13" t="s">
        <v>32</v>
      </c>
      <c r="AX351" s="13" t="s">
        <v>76</v>
      </c>
      <c r="AY351" s="243" t="s">
        <v>140</v>
      </c>
    </row>
    <row r="352" s="14" customFormat="1">
      <c r="A352" s="14"/>
      <c r="B352" s="244"/>
      <c r="C352" s="245"/>
      <c r="D352" s="235" t="s">
        <v>149</v>
      </c>
      <c r="E352" s="246" t="s">
        <v>1</v>
      </c>
      <c r="F352" s="247" t="s">
        <v>86</v>
      </c>
      <c r="G352" s="245"/>
      <c r="H352" s="248">
        <v>2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149</v>
      </c>
      <c r="AU352" s="254" t="s">
        <v>86</v>
      </c>
      <c r="AV352" s="14" t="s">
        <v>86</v>
      </c>
      <c r="AW352" s="14" t="s">
        <v>32</v>
      </c>
      <c r="AX352" s="14" t="s">
        <v>76</v>
      </c>
      <c r="AY352" s="254" t="s">
        <v>140</v>
      </c>
    </row>
    <row r="353" s="13" customFormat="1">
      <c r="A353" s="13"/>
      <c r="B353" s="233"/>
      <c r="C353" s="234"/>
      <c r="D353" s="235" t="s">
        <v>149</v>
      </c>
      <c r="E353" s="236" t="s">
        <v>1</v>
      </c>
      <c r="F353" s="237" t="s">
        <v>1025</v>
      </c>
      <c r="G353" s="234"/>
      <c r="H353" s="236" t="s">
        <v>1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149</v>
      </c>
      <c r="AU353" s="243" t="s">
        <v>86</v>
      </c>
      <c r="AV353" s="13" t="s">
        <v>84</v>
      </c>
      <c r="AW353" s="13" t="s">
        <v>32</v>
      </c>
      <c r="AX353" s="13" t="s">
        <v>76</v>
      </c>
      <c r="AY353" s="243" t="s">
        <v>140</v>
      </c>
    </row>
    <row r="354" s="14" customFormat="1">
      <c r="A354" s="14"/>
      <c r="B354" s="244"/>
      <c r="C354" s="245"/>
      <c r="D354" s="235" t="s">
        <v>149</v>
      </c>
      <c r="E354" s="246" t="s">
        <v>1</v>
      </c>
      <c r="F354" s="247" t="s">
        <v>932</v>
      </c>
      <c r="G354" s="245"/>
      <c r="H354" s="248">
        <v>2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4" t="s">
        <v>149</v>
      </c>
      <c r="AU354" s="254" t="s">
        <v>86</v>
      </c>
      <c r="AV354" s="14" t="s">
        <v>86</v>
      </c>
      <c r="AW354" s="14" t="s">
        <v>32</v>
      </c>
      <c r="AX354" s="14" t="s">
        <v>76</v>
      </c>
      <c r="AY354" s="254" t="s">
        <v>140</v>
      </c>
    </row>
    <row r="355" s="15" customFormat="1">
      <c r="A355" s="15"/>
      <c r="B355" s="258"/>
      <c r="C355" s="259"/>
      <c r="D355" s="235" t="s">
        <v>149</v>
      </c>
      <c r="E355" s="260" t="s">
        <v>1</v>
      </c>
      <c r="F355" s="261" t="s">
        <v>301</v>
      </c>
      <c r="G355" s="259"/>
      <c r="H355" s="262">
        <v>4</v>
      </c>
      <c r="I355" s="263"/>
      <c r="J355" s="259"/>
      <c r="K355" s="259"/>
      <c r="L355" s="264"/>
      <c r="M355" s="265"/>
      <c r="N355" s="266"/>
      <c r="O355" s="266"/>
      <c r="P355" s="266"/>
      <c r="Q355" s="266"/>
      <c r="R355" s="266"/>
      <c r="S355" s="266"/>
      <c r="T355" s="267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8" t="s">
        <v>149</v>
      </c>
      <c r="AU355" s="268" t="s">
        <v>86</v>
      </c>
      <c r="AV355" s="15" t="s">
        <v>164</v>
      </c>
      <c r="AW355" s="15" t="s">
        <v>32</v>
      </c>
      <c r="AX355" s="15" t="s">
        <v>84</v>
      </c>
      <c r="AY355" s="268" t="s">
        <v>140</v>
      </c>
    </row>
    <row r="356" s="2" customFormat="1" ht="37.8" customHeight="1">
      <c r="A356" s="38"/>
      <c r="B356" s="39"/>
      <c r="C356" s="219" t="s">
        <v>653</v>
      </c>
      <c r="D356" s="219" t="s">
        <v>143</v>
      </c>
      <c r="E356" s="220" t="s">
        <v>1026</v>
      </c>
      <c r="F356" s="221" t="s">
        <v>1027</v>
      </c>
      <c r="G356" s="222" t="s">
        <v>471</v>
      </c>
      <c r="H356" s="223">
        <v>2</v>
      </c>
      <c r="I356" s="224"/>
      <c r="J356" s="225">
        <f>ROUND(I356*H356,2)</f>
        <v>0</v>
      </c>
      <c r="K356" s="226"/>
      <c r="L356" s="44"/>
      <c r="M356" s="227" t="s">
        <v>1</v>
      </c>
      <c r="N356" s="228" t="s">
        <v>41</v>
      </c>
      <c r="O356" s="91"/>
      <c r="P356" s="229">
        <f>O356*H356</f>
        <v>0</v>
      </c>
      <c r="Q356" s="229">
        <v>0.089999999999999997</v>
      </c>
      <c r="R356" s="229">
        <f>Q356*H356</f>
        <v>0.17999999999999999</v>
      </c>
      <c r="S356" s="229">
        <v>0</v>
      </c>
      <c r="T356" s="230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1" t="s">
        <v>164</v>
      </c>
      <c r="AT356" s="231" t="s">
        <v>143</v>
      </c>
      <c r="AU356" s="231" t="s">
        <v>86</v>
      </c>
      <c r="AY356" s="17" t="s">
        <v>140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17" t="s">
        <v>84</v>
      </c>
      <c r="BK356" s="232">
        <f>ROUND(I356*H356,2)</f>
        <v>0</v>
      </c>
      <c r="BL356" s="17" t="s">
        <v>164</v>
      </c>
      <c r="BM356" s="231" t="s">
        <v>1028</v>
      </c>
    </row>
    <row r="357" s="13" customFormat="1">
      <c r="A357" s="13"/>
      <c r="B357" s="233"/>
      <c r="C357" s="234"/>
      <c r="D357" s="235" t="s">
        <v>149</v>
      </c>
      <c r="E357" s="236" t="s">
        <v>1</v>
      </c>
      <c r="F357" s="237" t="s">
        <v>1029</v>
      </c>
      <c r="G357" s="234"/>
      <c r="H357" s="236" t="s">
        <v>1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149</v>
      </c>
      <c r="AU357" s="243" t="s">
        <v>86</v>
      </c>
      <c r="AV357" s="13" t="s">
        <v>84</v>
      </c>
      <c r="AW357" s="13" t="s">
        <v>32</v>
      </c>
      <c r="AX357" s="13" t="s">
        <v>76</v>
      </c>
      <c r="AY357" s="243" t="s">
        <v>140</v>
      </c>
    </row>
    <row r="358" s="14" customFormat="1">
      <c r="A358" s="14"/>
      <c r="B358" s="244"/>
      <c r="C358" s="245"/>
      <c r="D358" s="235" t="s">
        <v>149</v>
      </c>
      <c r="E358" s="246" t="s">
        <v>1</v>
      </c>
      <c r="F358" s="247" t="s">
        <v>86</v>
      </c>
      <c r="G358" s="245"/>
      <c r="H358" s="248">
        <v>2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149</v>
      </c>
      <c r="AU358" s="254" t="s">
        <v>86</v>
      </c>
      <c r="AV358" s="14" t="s">
        <v>86</v>
      </c>
      <c r="AW358" s="14" t="s">
        <v>32</v>
      </c>
      <c r="AX358" s="14" t="s">
        <v>84</v>
      </c>
      <c r="AY358" s="254" t="s">
        <v>140</v>
      </c>
    </row>
    <row r="359" s="2" customFormat="1" ht="24.15" customHeight="1">
      <c r="A359" s="38"/>
      <c r="B359" s="39"/>
      <c r="C359" s="219" t="s">
        <v>657</v>
      </c>
      <c r="D359" s="219" t="s">
        <v>143</v>
      </c>
      <c r="E359" s="220" t="s">
        <v>1030</v>
      </c>
      <c r="F359" s="221" t="s">
        <v>1031</v>
      </c>
      <c r="G359" s="222" t="s">
        <v>471</v>
      </c>
      <c r="H359" s="223">
        <v>3</v>
      </c>
      <c r="I359" s="224"/>
      <c r="J359" s="225">
        <f>ROUND(I359*H359,2)</f>
        <v>0</v>
      </c>
      <c r="K359" s="226"/>
      <c r="L359" s="44"/>
      <c r="M359" s="227" t="s">
        <v>1</v>
      </c>
      <c r="N359" s="228" t="s">
        <v>41</v>
      </c>
      <c r="O359" s="91"/>
      <c r="P359" s="229">
        <f>O359*H359</f>
        <v>0</v>
      </c>
      <c r="Q359" s="229">
        <v>0</v>
      </c>
      <c r="R359" s="229">
        <f>Q359*H359</f>
        <v>0</v>
      </c>
      <c r="S359" s="229">
        <v>0.14999999999999999</v>
      </c>
      <c r="T359" s="230">
        <f>S359*H359</f>
        <v>0.44999999999999996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1" t="s">
        <v>164</v>
      </c>
      <c r="AT359" s="231" t="s">
        <v>143</v>
      </c>
      <c r="AU359" s="231" t="s">
        <v>86</v>
      </c>
      <c r="AY359" s="17" t="s">
        <v>140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17" t="s">
        <v>84</v>
      </c>
      <c r="BK359" s="232">
        <f>ROUND(I359*H359,2)</f>
        <v>0</v>
      </c>
      <c r="BL359" s="17" t="s">
        <v>164</v>
      </c>
      <c r="BM359" s="231" t="s">
        <v>1032</v>
      </c>
    </row>
    <row r="360" s="13" customFormat="1">
      <c r="A360" s="13"/>
      <c r="B360" s="233"/>
      <c r="C360" s="234"/>
      <c r="D360" s="235" t="s">
        <v>149</v>
      </c>
      <c r="E360" s="236" t="s">
        <v>1</v>
      </c>
      <c r="F360" s="237" t="s">
        <v>1033</v>
      </c>
      <c r="G360" s="234"/>
      <c r="H360" s="236" t="s">
        <v>1</v>
      </c>
      <c r="I360" s="238"/>
      <c r="J360" s="234"/>
      <c r="K360" s="234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149</v>
      </c>
      <c r="AU360" s="243" t="s">
        <v>86</v>
      </c>
      <c r="AV360" s="13" t="s">
        <v>84</v>
      </c>
      <c r="AW360" s="13" t="s">
        <v>32</v>
      </c>
      <c r="AX360" s="13" t="s">
        <v>76</v>
      </c>
      <c r="AY360" s="243" t="s">
        <v>140</v>
      </c>
    </row>
    <row r="361" s="14" customFormat="1">
      <c r="A361" s="14"/>
      <c r="B361" s="244"/>
      <c r="C361" s="245"/>
      <c r="D361" s="235" t="s">
        <v>149</v>
      </c>
      <c r="E361" s="246" t="s">
        <v>1</v>
      </c>
      <c r="F361" s="247" t="s">
        <v>157</v>
      </c>
      <c r="G361" s="245"/>
      <c r="H361" s="248">
        <v>3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149</v>
      </c>
      <c r="AU361" s="254" t="s">
        <v>86</v>
      </c>
      <c r="AV361" s="14" t="s">
        <v>86</v>
      </c>
      <c r="AW361" s="14" t="s">
        <v>32</v>
      </c>
      <c r="AX361" s="14" t="s">
        <v>84</v>
      </c>
      <c r="AY361" s="254" t="s">
        <v>140</v>
      </c>
    </row>
    <row r="362" s="2" customFormat="1" ht="24.15" customHeight="1">
      <c r="A362" s="38"/>
      <c r="B362" s="39"/>
      <c r="C362" s="219" t="s">
        <v>661</v>
      </c>
      <c r="D362" s="219" t="s">
        <v>143</v>
      </c>
      <c r="E362" s="220" t="s">
        <v>674</v>
      </c>
      <c r="F362" s="221" t="s">
        <v>675</v>
      </c>
      <c r="G362" s="222" t="s">
        <v>471</v>
      </c>
      <c r="H362" s="223">
        <v>3</v>
      </c>
      <c r="I362" s="224"/>
      <c r="J362" s="225">
        <f>ROUND(I362*H362,2)</f>
        <v>0</v>
      </c>
      <c r="K362" s="226"/>
      <c r="L362" s="44"/>
      <c r="M362" s="227" t="s">
        <v>1</v>
      </c>
      <c r="N362" s="228" t="s">
        <v>41</v>
      </c>
      <c r="O362" s="91"/>
      <c r="P362" s="229">
        <f>O362*H362</f>
        <v>0</v>
      </c>
      <c r="Q362" s="229">
        <v>0.21734000000000001</v>
      </c>
      <c r="R362" s="229">
        <f>Q362*H362</f>
        <v>0.65202000000000004</v>
      </c>
      <c r="S362" s="229">
        <v>0</v>
      </c>
      <c r="T362" s="230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1" t="s">
        <v>164</v>
      </c>
      <c r="AT362" s="231" t="s">
        <v>143</v>
      </c>
      <c r="AU362" s="231" t="s">
        <v>86</v>
      </c>
      <c r="AY362" s="17" t="s">
        <v>140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7" t="s">
        <v>84</v>
      </c>
      <c r="BK362" s="232">
        <f>ROUND(I362*H362,2)</f>
        <v>0</v>
      </c>
      <c r="BL362" s="17" t="s">
        <v>164</v>
      </c>
      <c r="BM362" s="231" t="s">
        <v>1034</v>
      </c>
    </row>
    <row r="363" s="13" customFormat="1">
      <c r="A363" s="13"/>
      <c r="B363" s="233"/>
      <c r="C363" s="234"/>
      <c r="D363" s="235" t="s">
        <v>149</v>
      </c>
      <c r="E363" s="236" t="s">
        <v>1</v>
      </c>
      <c r="F363" s="237" t="s">
        <v>1035</v>
      </c>
      <c r="G363" s="234"/>
      <c r="H363" s="236" t="s">
        <v>1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149</v>
      </c>
      <c r="AU363" s="243" t="s">
        <v>86</v>
      </c>
      <c r="AV363" s="13" t="s">
        <v>84</v>
      </c>
      <c r="AW363" s="13" t="s">
        <v>32</v>
      </c>
      <c r="AX363" s="13" t="s">
        <v>76</v>
      </c>
      <c r="AY363" s="243" t="s">
        <v>140</v>
      </c>
    </row>
    <row r="364" s="14" customFormat="1">
      <c r="A364" s="14"/>
      <c r="B364" s="244"/>
      <c r="C364" s="245"/>
      <c r="D364" s="235" t="s">
        <v>149</v>
      </c>
      <c r="E364" s="246" t="s">
        <v>1</v>
      </c>
      <c r="F364" s="247" t="s">
        <v>157</v>
      </c>
      <c r="G364" s="245"/>
      <c r="H364" s="248">
        <v>3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149</v>
      </c>
      <c r="AU364" s="254" t="s">
        <v>86</v>
      </c>
      <c r="AV364" s="14" t="s">
        <v>86</v>
      </c>
      <c r="AW364" s="14" t="s">
        <v>32</v>
      </c>
      <c r="AX364" s="14" t="s">
        <v>84</v>
      </c>
      <c r="AY364" s="254" t="s">
        <v>140</v>
      </c>
    </row>
    <row r="365" s="2" customFormat="1" ht="16.5" customHeight="1">
      <c r="A365" s="38"/>
      <c r="B365" s="39"/>
      <c r="C365" s="219" t="s">
        <v>665</v>
      </c>
      <c r="D365" s="219" t="s">
        <v>143</v>
      </c>
      <c r="E365" s="220" t="s">
        <v>1036</v>
      </c>
      <c r="F365" s="221" t="s">
        <v>1037</v>
      </c>
      <c r="G365" s="222" t="s">
        <v>471</v>
      </c>
      <c r="H365" s="223">
        <v>1</v>
      </c>
      <c r="I365" s="224"/>
      <c r="J365" s="225">
        <f>ROUND(I365*H365,2)</f>
        <v>0</v>
      </c>
      <c r="K365" s="226"/>
      <c r="L365" s="44"/>
      <c r="M365" s="227" t="s">
        <v>1</v>
      </c>
      <c r="N365" s="228" t="s">
        <v>41</v>
      </c>
      <c r="O365" s="91"/>
      <c r="P365" s="229">
        <f>O365*H365</f>
        <v>0</v>
      </c>
      <c r="Q365" s="229">
        <v>0.040000000000000001</v>
      </c>
      <c r="R365" s="229">
        <f>Q365*H365</f>
        <v>0.040000000000000001</v>
      </c>
      <c r="S365" s="229">
        <v>0</v>
      </c>
      <c r="T365" s="230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1" t="s">
        <v>164</v>
      </c>
      <c r="AT365" s="231" t="s">
        <v>143</v>
      </c>
      <c r="AU365" s="231" t="s">
        <v>86</v>
      </c>
      <c r="AY365" s="17" t="s">
        <v>140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7" t="s">
        <v>84</v>
      </c>
      <c r="BK365" s="232">
        <f>ROUND(I365*H365,2)</f>
        <v>0</v>
      </c>
      <c r="BL365" s="17" t="s">
        <v>164</v>
      </c>
      <c r="BM365" s="231" t="s">
        <v>1038</v>
      </c>
    </row>
    <row r="366" s="13" customFormat="1">
      <c r="A366" s="13"/>
      <c r="B366" s="233"/>
      <c r="C366" s="234"/>
      <c r="D366" s="235" t="s">
        <v>149</v>
      </c>
      <c r="E366" s="236" t="s">
        <v>1</v>
      </c>
      <c r="F366" s="237" t="s">
        <v>1039</v>
      </c>
      <c r="G366" s="234"/>
      <c r="H366" s="236" t="s">
        <v>1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149</v>
      </c>
      <c r="AU366" s="243" t="s">
        <v>86</v>
      </c>
      <c r="AV366" s="13" t="s">
        <v>84</v>
      </c>
      <c r="AW366" s="13" t="s">
        <v>32</v>
      </c>
      <c r="AX366" s="13" t="s">
        <v>76</v>
      </c>
      <c r="AY366" s="243" t="s">
        <v>140</v>
      </c>
    </row>
    <row r="367" s="14" customFormat="1">
      <c r="A367" s="14"/>
      <c r="B367" s="244"/>
      <c r="C367" s="245"/>
      <c r="D367" s="235" t="s">
        <v>149</v>
      </c>
      <c r="E367" s="246" t="s">
        <v>1</v>
      </c>
      <c r="F367" s="247" t="s">
        <v>84</v>
      </c>
      <c r="G367" s="245"/>
      <c r="H367" s="248">
        <v>1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149</v>
      </c>
      <c r="AU367" s="254" t="s">
        <v>86</v>
      </c>
      <c r="AV367" s="14" t="s">
        <v>86</v>
      </c>
      <c r="AW367" s="14" t="s">
        <v>32</v>
      </c>
      <c r="AX367" s="14" t="s">
        <v>84</v>
      </c>
      <c r="AY367" s="254" t="s">
        <v>140</v>
      </c>
    </row>
    <row r="368" s="2" customFormat="1" ht="24.15" customHeight="1">
      <c r="A368" s="38"/>
      <c r="B368" s="39"/>
      <c r="C368" s="269" t="s">
        <v>669</v>
      </c>
      <c r="D368" s="269" t="s">
        <v>334</v>
      </c>
      <c r="E368" s="270" t="s">
        <v>1040</v>
      </c>
      <c r="F368" s="271" t="s">
        <v>1041</v>
      </c>
      <c r="G368" s="272" t="s">
        <v>471</v>
      </c>
      <c r="H368" s="273">
        <v>1</v>
      </c>
      <c r="I368" s="274"/>
      <c r="J368" s="275">
        <f>ROUND(I368*H368,2)</f>
        <v>0</v>
      </c>
      <c r="K368" s="276"/>
      <c r="L368" s="277"/>
      <c r="M368" s="278" t="s">
        <v>1</v>
      </c>
      <c r="N368" s="279" t="s">
        <v>41</v>
      </c>
      <c r="O368" s="91"/>
      <c r="P368" s="229">
        <f>O368*H368</f>
        <v>0</v>
      </c>
      <c r="Q368" s="229">
        <v>0.013299999999999999</v>
      </c>
      <c r="R368" s="229">
        <f>Q368*H368</f>
        <v>0.013299999999999999</v>
      </c>
      <c r="S368" s="229">
        <v>0</v>
      </c>
      <c r="T368" s="230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1" t="s">
        <v>190</v>
      </c>
      <c r="AT368" s="231" t="s">
        <v>334</v>
      </c>
      <c r="AU368" s="231" t="s">
        <v>86</v>
      </c>
      <c r="AY368" s="17" t="s">
        <v>140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17" t="s">
        <v>84</v>
      </c>
      <c r="BK368" s="232">
        <f>ROUND(I368*H368,2)</f>
        <v>0</v>
      </c>
      <c r="BL368" s="17" t="s">
        <v>164</v>
      </c>
      <c r="BM368" s="231" t="s">
        <v>1042</v>
      </c>
    </row>
    <row r="369" s="14" customFormat="1">
      <c r="A369" s="14"/>
      <c r="B369" s="244"/>
      <c r="C369" s="245"/>
      <c r="D369" s="235" t="s">
        <v>149</v>
      </c>
      <c r="E369" s="246" t="s">
        <v>1</v>
      </c>
      <c r="F369" s="247" t="s">
        <v>84</v>
      </c>
      <c r="G369" s="245"/>
      <c r="H369" s="248">
        <v>1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4" t="s">
        <v>149</v>
      </c>
      <c r="AU369" s="254" t="s">
        <v>86</v>
      </c>
      <c r="AV369" s="14" t="s">
        <v>86</v>
      </c>
      <c r="AW369" s="14" t="s">
        <v>32</v>
      </c>
      <c r="AX369" s="14" t="s">
        <v>84</v>
      </c>
      <c r="AY369" s="254" t="s">
        <v>140</v>
      </c>
    </row>
    <row r="370" s="12" customFormat="1" ht="22.8" customHeight="1">
      <c r="A370" s="12"/>
      <c r="B370" s="203"/>
      <c r="C370" s="204"/>
      <c r="D370" s="205" t="s">
        <v>75</v>
      </c>
      <c r="E370" s="217" t="s">
        <v>196</v>
      </c>
      <c r="F370" s="217" t="s">
        <v>690</v>
      </c>
      <c r="G370" s="204"/>
      <c r="H370" s="204"/>
      <c r="I370" s="207"/>
      <c r="J370" s="218">
        <f>BK370</f>
        <v>0</v>
      </c>
      <c r="K370" s="204"/>
      <c r="L370" s="209"/>
      <c r="M370" s="210"/>
      <c r="N370" s="211"/>
      <c r="O370" s="211"/>
      <c r="P370" s="212">
        <f>SUM(P371:P491)</f>
        <v>0</v>
      </c>
      <c r="Q370" s="211"/>
      <c r="R370" s="212">
        <f>SUM(R371:R491)</f>
        <v>129.56980200000004</v>
      </c>
      <c r="S370" s="211"/>
      <c r="T370" s="213">
        <f>SUM(T371:T491)</f>
        <v>5.6500000000000004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4" t="s">
        <v>84</v>
      </c>
      <c r="AT370" s="215" t="s">
        <v>75</v>
      </c>
      <c r="AU370" s="215" t="s">
        <v>84</v>
      </c>
      <c r="AY370" s="214" t="s">
        <v>140</v>
      </c>
      <c r="BK370" s="216">
        <f>SUM(BK371:BK491)</f>
        <v>0</v>
      </c>
    </row>
    <row r="371" s="2" customFormat="1" ht="24.15" customHeight="1">
      <c r="A371" s="38"/>
      <c r="B371" s="39"/>
      <c r="C371" s="219" t="s">
        <v>673</v>
      </c>
      <c r="D371" s="219" t="s">
        <v>143</v>
      </c>
      <c r="E371" s="220" t="s">
        <v>1043</v>
      </c>
      <c r="F371" s="221" t="s">
        <v>1044</v>
      </c>
      <c r="G371" s="222" t="s">
        <v>471</v>
      </c>
      <c r="H371" s="223">
        <v>20</v>
      </c>
      <c r="I371" s="224"/>
      <c r="J371" s="225">
        <f>ROUND(I371*H371,2)</f>
        <v>0</v>
      </c>
      <c r="K371" s="226"/>
      <c r="L371" s="44"/>
      <c r="M371" s="227" t="s">
        <v>1</v>
      </c>
      <c r="N371" s="228" t="s">
        <v>41</v>
      </c>
      <c r="O371" s="91"/>
      <c r="P371" s="229">
        <f>O371*H371</f>
        <v>0</v>
      </c>
      <c r="Q371" s="229">
        <v>0.00069999999999999999</v>
      </c>
      <c r="R371" s="229">
        <f>Q371*H371</f>
        <v>0.014</v>
      </c>
      <c r="S371" s="229">
        <v>0</v>
      </c>
      <c r="T371" s="230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1" t="s">
        <v>164</v>
      </c>
      <c r="AT371" s="231" t="s">
        <v>143</v>
      </c>
      <c r="AU371" s="231" t="s">
        <v>86</v>
      </c>
      <c r="AY371" s="17" t="s">
        <v>140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7" t="s">
        <v>84</v>
      </c>
      <c r="BK371" s="232">
        <f>ROUND(I371*H371,2)</f>
        <v>0</v>
      </c>
      <c r="BL371" s="17" t="s">
        <v>164</v>
      </c>
      <c r="BM371" s="231" t="s">
        <v>1045</v>
      </c>
    </row>
    <row r="372" s="13" customFormat="1">
      <c r="A372" s="13"/>
      <c r="B372" s="233"/>
      <c r="C372" s="234"/>
      <c r="D372" s="235" t="s">
        <v>149</v>
      </c>
      <c r="E372" s="236" t="s">
        <v>1</v>
      </c>
      <c r="F372" s="237" t="s">
        <v>1046</v>
      </c>
      <c r="G372" s="234"/>
      <c r="H372" s="236" t="s">
        <v>1</v>
      </c>
      <c r="I372" s="238"/>
      <c r="J372" s="234"/>
      <c r="K372" s="234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149</v>
      </c>
      <c r="AU372" s="243" t="s">
        <v>86</v>
      </c>
      <c r="AV372" s="13" t="s">
        <v>84</v>
      </c>
      <c r="AW372" s="13" t="s">
        <v>32</v>
      </c>
      <c r="AX372" s="13" t="s">
        <v>76</v>
      </c>
      <c r="AY372" s="243" t="s">
        <v>140</v>
      </c>
    </row>
    <row r="373" s="14" customFormat="1">
      <c r="A373" s="14"/>
      <c r="B373" s="244"/>
      <c r="C373" s="245"/>
      <c r="D373" s="235" t="s">
        <v>149</v>
      </c>
      <c r="E373" s="246" t="s">
        <v>1</v>
      </c>
      <c r="F373" s="247" t="s">
        <v>1047</v>
      </c>
      <c r="G373" s="245"/>
      <c r="H373" s="248">
        <v>20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4" t="s">
        <v>149</v>
      </c>
      <c r="AU373" s="254" t="s">
        <v>86</v>
      </c>
      <c r="AV373" s="14" t="s">
        <v>86</v>
      </c>
      <c r="AW373" s="14" t="s">
        <v>32</v>
      </c>
      <c r="AX373" s="14" t="s">
        <v>84</v>
      </c>
      <c r="AY373" s="254" t="s">
        <v>140</v>
      </c>
    </row>
    <row r="374" s="2" customFormat="1" ht="16.5" customHeight="1">
      <c r="A374" s="38"/>
      <c r="B374" s="39"/>
      <c r="C374" s="269" t="s">
        <v>677</v>
      </c>
      <c r="D374" s="269" t="s">
        <v>334</v>
      </c>
      <c r="E374" s="270" t="s">
        <v>1048</v>
      </c>
      <c r="F374" s="271" t="s">
        <v>1049</v>
      </c>
      <c r="G374" s="272" t="s">
        <v>471</v>
      </c>
      <c r="H374" s="273">
        <v>1</v>
      </c>
      <c r="I374" s="274"/>
      <c r="J374" s="275">
        <f>ROUND(I374*H374,2)</f>
        <v>0</v>
      </c>
      <c r="K374" s="276"/>
      <c r="L374" s="277"/>
      <c r="M374" s="278" t="s">
        <v>1</v>
      </c>
      <c r="N374" s="279" t="s">
        <v>41</v>
      </c>
      <c r="O374" s="91"/>
      <c r="P374" s="229">
        <f>O374*H374</f>
        <v>0</v>
      </c>
      <c r="Q374" s="229">
        <v>0.0040000000000000001</v>
      </c>
      <c r="R374" s="229">
        <f>Q374*H374</f>
        <v>0.0040000000000000001</v>
      </c>
      <c r="S374" s="229">
        <v>0</v>
      </c>
      <c r="T374" s="230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1" t="s">
        <v>190</v>
      </c>
      <c r="AT374" s="231" t="s">
        <v>334</v>
      </c>
      <c r="AU374" s="231" t="s">
        <v>86</v>
      </c>
      <c r="AY374" s="17" t="s">
        <v>140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7" t="s">
        <v>84</v>
      </c>
      <c r="BK374" s="232">
        <f>ROUND(I374*H374,2)</f>
        <v>0</v>
      </c>
      <c r="BL374" s="17" t="s">
        <v>164</v>
      </c>
      <c r="BM374" s="231" t="s">
        <v>1050</v>
      </c>
    </row>
    <row r="375" s="13" customFormat="1">
      <c r="A375" s="13"/>
      <c r="B375" s="233"/>
      <c r="C375" s="234"/>
      <c r="D375" s="235" t="s">
        <v>149</v>
      </c>
      <c r="E375" s="236" t="s">
        <v>1</v>
      </c>
      <c r="F375" s="237" t="s">
        <v>1051</v>
      </c>
      <c r="G375" s="234"/>
      <c r="H375" s="236" t="s">
        <v>1</v>
      </c>
      <c r="I375" s="238"/>
      <c r="J375" s="234"/>
      <c r="K375" s="234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149</v>
      </c>
      <c r="AU375" s="243" t="s">
        <v>86</v>
      </c>
      <c r="AV375" s="13" t="s">
        <v>84</v>
      </c>
      <c r="AW375" s="13" t="s">
        <v>32</v>
      </c>
      <c r="AX375" s="13" t="s">
        <v>76</v>
      </c>
      <c r="AY375" s="243" t="s">
        <v>140</v>
      </c>
    </row>
    <row r="376" s="14" customFormat="1">
      <c r="A376" s="14"/>
      <c r="B376" s="244"/>
      <c r="C376" s="245"/>
      <c r="D376" s="235" t="s">
        <v>149</v>
      </c>
      <c r="E376" s="246" t="s">
        <v>1</v>
      </c>
      <c r="F376" s="247" t="s">
        <v>84</v>
      </c>
      <c r="G376" s="245"/>
      <c r="H376" s="248">
        <v>1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4" t="s">
        <v>149</v>
      </c>
      <c r="AU376" s="254" t="s">
        <v>86</v>
      </c>
      <c r="AV376" s="14" t="s">
        <v>86</v>
      </c>
      <c r="AW376" s="14" t="s">
        <v>32</v>
      </c>
      <c r="AX376" s="14" t="s">
        <v>84</v>
      </c>
      <c r="AY376" s="254" t="s">
        <v>140</v>
      </c>
    </row>
    <row r="377" s="2" customFormat="1" ht="16.5" customHeight="1">
      <c r="A377" s="38"/>
      <c r="B377" s="39"/>
      <c r="C377" s="269" t="s">
        <v>681</v>
      </c>
      <c r="D377" s="269" t="s">
        <v>334</v>
      </c>
      <c r="E377" s="270" t="s">
        <v>1052</v>
      </c>
      <c r="F377" s="271" t="s">
        <v>1053</v>
      </c>
      <c r="G377" s="272" t="s">
        <v>471</v>
      </c>
      <c r="H377" s="273">
        <v>1</v>
      </c>
      <c r="I377" s="274"/>
      <c r="J377" s="275">
        <f>ROUND(I377*H377,2)</f>
        <v>0</v>
      </c>
      <c r="K377" s="276"/>
      <c r="L377" s="277"/>
      <c r="M377" s="278" t="s">
        <v>1</v>
      </c>
      <c r="N377" s="279" t="s">
        <v>41</v>
      </c>
      <c r="O377" s="91"/>
      <c r="P377" s="229">
        <f>O377*H377</f>
        <v>0</v>
      </c>
      <c r="Q377" s="229">
        <v>0.0025000000000000001</v>
      </c>
      <c r="R377" s="229">
        <f>Q377*H377</f>
        <v>0.0025000000000000001</v>
      </c>
      <c r="S377" s="229">
        <v>0</v>
      </c>
      <c r="T377" s="230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1" t="s">
        <v>190</v>
      </c>
      <c r="AT377" s="231" t="s">
        <v>334</v>
      </c>
      <c r="AU377" s="231" t="s">
        <v>86</v>
      </c>
      <c r="AY377" s="17" t="s">
        <v>140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17" t="s">
        <v>84</v>
      </c>
      <c r="BK377" s="232">
        <f>ROUND(I377*H377,2)</f>
        <v>0</v>
      </c>
      <c r="BL377" s="17" t="s">
        <v>164</v>
      </c>
      <c r="BM377" s="231" t="s">
        <v>1054</v>
      </c>
    </row>
    <row r="378" s="13" customFormat="1">
      <c r="A378" s="13"/>
      <c r="B378" s="233"/>
      <c r="C378" s="234"/>
      <c r="D378" s="235" t="s">
        <v>149</v>
      </c>
      <c r="E378" s="236" t="s">
        <v>1</v>
      </c>
      <c r="F378" s="237" t="s">
        <v>1055</v>
      </c>
      <c r="G378" s="234"/>
      <c r="H378" s="236" t="s">
        <v>1</v>
      </c>
      <c r="I378" s="238"/>
      <c r="J378" s="234"/>
      <c r="K378" s="234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149</v>
      </c>
      <c r="AU378" s="243" t="s">
        <v>86</v>
      </c>
      <c r="AV378" s="13" t="s">
        <v>84</v>
      </c>
      <c r="AW378" s="13" t="s">
        <v>32</v>
      </c>
      <c r="AX378" s="13" t="s">
        <v>76</v>
      </c>
      <c r="AY378" s="243" t="s">
        <v>140</v>
      </c>
    </row>
    <row r="379" s="14" customFormat="1">
      <c r="A379" s="14"/>
      <c r="B379" s="244"/>
      <c r="C379" s="245"/>
      <c r="D379" s="235" t="s">
        <v>149</v>
      </c>
      <c r="E379" s="246" t="s">
        <v>1</v>
      </c>
      <c r="F379" s="247" t="s">
        <v>84</v>
      </c>
      <c r="G379" s="245"/>
      <c r="H379" s="248">
        <v>1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149</v>
      </c>
      <c r="AU379" s="254" t="s">
        <v>86</v>
      </c>
      <c r="AV379" s="14" t="s">
        <v>86</v>
      </c>
      <c r="AW379" s="14" t="s">
        <v>32</v>
      </c>
      <c r="AX379" s="14" t="s">
        <v>84</v>
      </c>
      <c r="AY379" s="254" t="s">
        <v>140</v>
      </c>
    </row>
    <row r="380" s="2" customFormat="1" ht="24.15" customHeight="1">
      <c r="A380" s="38"/>
      <c r="B380" s="39"/>
      <c r="C380" s="269" t="s">
        <v>685</v>
      </c>
      <c r="D380" s="269" t="s">
        <v>334</v>
      </c>
      <c r="E380" s="270" t="s">
        <v>1056</v>
      </c>
      <c r="F380" s="271" t="s">
        <v>1057</v>
      </c>
      <c r="G380" s="272" t="s">
        <v>471</v>
      </c>
      <c r="H380" s="273">
        <v>4</v>
      </c>
      <c r="I380" s="274"/>
      <c r="J380" s="275">
        <f>ROUND(I380*H380,2)</f>
        <v>0</v>
      </c>
      <c r="K380" s="276"/>
      <c r="L380" s="277"/>
      <c r="M380" s="278" t="s">
        <v>1</v>
      </c>
      <c r="N380" s="279" t="s">
        <v>41</v>
      </c>
      <c r="O380" s="91"/>
      <c r="P380" s="229">
        <f>O380*H380</f>
        <v>0</v>
      </c>
      <c r="Q380" s="229">
        <v>0.0012999999999999999</v>
      </c>
      <c r="R380" s="229">
        <f>Q380*H380</f>
        <v>0.0051999999999999998</v>
      </c>
      <c r="S380" s="229">
        <v>0</v>
      </c>
      <c r="T380" s="230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1" t="s">
        <v>190</v>
      </c>
      <c r="AT380" s="231" t="s">
        <v>334</v>
      </c>
      <c r="AU380" s="231" t="s">
        <v>86</v>
      </c>
      <c r="AY380" s="17" t="s">
        <v>140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7" t="s">
        <v>84</v>
      </c>
      <c r="BK380" s="232">
        <f>ROUND(I380*H380,2)</f>
        <v>0</v>
      </c>
      <c r="BL380" s="17" t="s">
        <v>164</v>
      </c>
      <c r="BM380" s="231" t="s">
        <v>1058</v>
      </c>
    </row>
    <row r="381" s="13" customFormat="1">
      <c r="A381" s="13"/>
      <c r="B381" s="233"/>
      <c r="C381" s="234"/>
      <c r="D381" s="235" t="s">
        <v>149</v>
      </c>
      <c r="E381" s="236" t="s">
        <v>1</v>
      </c>
      <c r="F381" s="237" t="s">
        <v>1059</v>
      </c>
      <c r="G381" s="234"/>
      <c r="H381" s="236" t="s">
        <v>1</v>
      </c>
      <c r="I381" s="238"/>
      <c r="J381" s="234"/>
      <c r="K381" s="234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149</v>
      </c>
      <c r="AU381" s="243" t="s">
        <v>86</v>
      </c>
      <c r="AV381" s="13" t="s">
        <v>84</v>
      </c>
      <c r="AW381" s="13" t="s">
        <v>32</v>
      </c>
      <c r="AX381" s="13" t="s">
        <v>76</v>
      </c>
      <c r="AY381" s="243" t="s">
        <v>140</v>
      </c>
    </row>
    <row r="382" s="14" customFormat="1">
      <c r="A382" s="14"/>
      <c r="B382" s="244"/>
      <c r="C382" s="245"/>
      <c r="D382" s="235" t="s">
        <v>149</v>
      </c>
      <c r="E382" s="246" t="s">
        <v>1</v>
      </c>
      <c r="F382" s="247" t="s">
        <v>84</v>
      </c>
      <c r="G382" s="245"/>
      <c r="H382" s="248">
        <v>1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4" t="s">
        <v>149</v>
      </c>
      <c r="AU382" s="254" t="s">
        <v>86</v>
      </c>
      <c r="AV382" s="14" t="s">
        <v>86</v>
      </c>
      <c r="AW382" s="14" t="s">
        <v>32</v>
      </c>
      <c r="AX382" s="14" t="s">
        <v>76</v>
      </c>
      <c r="AY382" s="254" t="s">
        <v>140</v>
      </c>
    </row>
    <row r="383" s="13" customFormat="1">
      <c r="A383" s="13"/>
      <c r="B383" s="233"/>
      <c r="C383" s="234"/>
      <c r="D383" s="235" t="s">
        <v>149</v>
      </c>
      <c r="E383" s="236" t="s">
        <v>1</v>
      </c>
      <c r="F383" s="237" t="s">
        <v>1060</v>
      </c>
      <c r="G383" s="234"/>
      <c r="H383" s="236" t="s">
        <v>1</v>
      </c>
      <c r="I383" s="238"/>
      <c r="J383" s="234"/>
      <c r="K383" s="234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149</v>
      </c>
      <c r="AU383" s="243" t="s">
        <v>86</v>
      </c>
      <c r="AV383" s="13" t="s">
        <v>84</v>
      </c>
      <c r="AW383" s="13" t="s">
        <v>32</v>
      </c>
      <c r="AX383" s="13" t="s">
        <v>76</v>
      </c>
      <c r="AY383" s="243" t="s">
        <v>140</v>
      </c>
    </row>
    <row r="384" s="14" customFormat="1">
      <c r="A384" s="14"/>
      <c r="B384" s="244"/>
      <c r="C384" s="245"/>
      <c r="D384" s="235" t="s">
        <v>149</v>
      </c>
      <c r="E384" s="246" t="s">
        <v>1</v>
      </c>
      <c r="F384" s="247" t="s">
        <v>84</v>
      </c>
      <c r="G384" s="245"/>
      <c r="H384" s="248">
        <v>1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149</v>
      </c>
      <c r="AU384" s="254" t="s">
        <v>86</v>
      </c>
      <c r="AV384" s="14" t="s">
        <v>86</v>
      </c>
      <c r="AW384" s="14" t="s">
        <v>32</v>
      </c>
      <c r="AX384" s="14" t="s">
        <v>76</v>
      </c>
      <c r="AY384" s="254" t="s">
        <v>140</v>
      </c>
    </row>
    <row r="385" s="13" customFormat="1">
      <c r="A385" s="13"/>
      <c r="B385" s="233"/>
      <c r="C385" s="234"/>
      <c r="D385" s="235" t="s">
        <v>149</v>
      </c>
      <c r="E385" s="236" t="s">
        <v>1</v>
      </c>
      <c r="F385" s="237" t="s">
        <v>1061</v>
      </c>
      <c r="G385" s="234"/>
      <c r="H385" s="236" t="s">
        <v>1</v>
      </c>
      <c r="I385" s="238"/>
      <c r="J385" s="234"/>
      <c r="K385" s="234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149</v>
      </c>
      <c r="AU385" s="243" t="s">
        <v>86</v>
      </c>
      <c r="AV385" s="13" t="s">
        <v>84</v>
      </c>
      <c r="AW385" s="13" t="s">
        <v>32</v>
      </c>
      <c r="AX385" s="13" t="s">
        <v>76</v>
      </c>
      <c r="AY385" s="243" t="s">
        <v>140</v>
      </c>
    </row>
    <row r="386" s="14" customFormat="1">
      <c r="A386" s="14"/>
      <c r="B386" s="244"/>
      <c r="C386" s="245"/>
      <c r="D386" s="235" t="s">
        <v>149</v>
      </c>
      <c r="E386" s="246" t="s">
        <v>1</v>
      </c>
      <c r="F386" s="247" t="s">
        <v>84</v>
      </c>
      <c r="G386" s="245"/>
      <c r="H386" s="248">
        <v>1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149</v>
      </c>
      <c r="AU386" s="254" t="s">
        <v>86</v>
      </c>
      <c r="AV386" s="14" t="s">
        <v>86</v>
      </c>
      <c r="AW386" s="14" t="s">
        <v>32</v>
      </c>
      <c r="AX386" s="14" t="s">
        <v>76</v>
      </c>
      <c r="AY386" s="254" t="s">
        <v>140</v>
      </c>
    </row>
    <row r="387" s="13" customFormat="1">
      <c r="A387" s="13"/>
      <c r="B387" s="233"/>
      <c r="C387" s="234"/>
      <c r="D387" s="235" t="s">
        <v>149</v>
      </c>
      <c r="E387" s="236" t="s">
        <v>1</v>
      </c>
      <c r="F387" s="237" t="s">
        <v>1062</v>
      </c>
      <c r="G387" s="234"/>
      <c r="H387" s="236" t="s">
        <v>1</v>
      </c>
      <c r="I387" s="238"/>
      <c r="J387" s="234"/>
      <c r="K387" s="234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149</v>
      </c>
      <c r="AU387" s="243" t="s">
        <v>86</v>
      </c>
      <c r="AV387" s="13" t="s">
        <v>84</v>
      </c>
      <c r="AW387" s="13" t="s">
        <v>32</v>
      </c>
      <c r="AX387" s="13" t="s">
        <v>76</v>
      </c>
      <c r="AY387" s="243" t="s">
        <v>140</v>
      </c>
    </row>
    <row r="388" s="14" customFormat="1">
      <c r="A388" s="14"/>
      <c r="B388" s="244"/>
      <c r="C388" s="245"/>
      <c r="D388" s="235" t="s">
        <v>149</v>
      </c>
      <c r="E388" s="246" t="s">
        <v>1</v>
      </c>
      <c r="F388" s="247" t="s">
        <v>84</v>
      </c>
      <c r="G388" s="245"/>
      <c r="H388" s="248">
        <v>1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149</v>
      </c>
      <c r="AU388" s="254" t="s">
        <v>86</v>
      </c>
      <c r="AV388" s="14" t="s">
        <v>86</v>
      </c>
      <c r="AW388" s="14" t="s">
        <v>32</v>
      </c>
      <c r="AX388" s="14" t="s">
        <v>76</v>
      </c>
      <c r="AY388" s="254" t="s">
        <v>140</v>
      </c>
    </row>
    <row r="389" s="15" customFormat="1">
      <c r="A389" s="15"/>
      <c r="B389" s="258"/>
      <c r="C389" s="259"/>
      <c r="D389" s="235" t="s">
        <v>149</v>
      </c>
      <c r="E389" s="260" t="s">
        <v>1</v>
      </c>
      <c r="F389" s="261" t="s">
        <v>301</v>
      </c>
      <c r="G389" s="259"/>
      <c r="H389" s="262">
        <v>4</v>
      </c>
      <c r="I389" s="263"/>
      <c r="J389" s="259"/>
      <c r="K389" s="259"/>
      <c r="L389" s="264"/>
      <c r="M389" s="265"/>
      <c r="N389" s="266"/>
      <c r="O389" s="266"/>
      <c r="P389" s="266"/>
      <c r="Q389" s="266"/>
      <c r="R389" s="266"/>
      <c r="S389" s="266"/>
      <c r="T389" s="267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8" t="s">
        <v>149</v>
      </c>
      <c r="AU389" s="268" t="s">
        <v>86</v>
      </c>
      <c r="AV389" s="15" t="s">
        <v>164</v>
      </c>
      <c r="AW389" s="15" t="s">
        <v>32</v>
      </c>
      <c r="AX389" s="15" t="s">
        <v>84</v>
      </c>
      <c r="AY389" s="268" t="s">
        <v>140</v>
      </c>
    </row>
    <row r="390" s="2" customFormat="1" ht="24.15" customHeight="1">
      <c r="A390" s="38"/>
      <c r="B390" s="39"/>
      <c r="C390" s="269" t="s">
        <v>691</v>
      </c>
      <c r="D390" s="269" t="s">
        <v>334</v>
      </c>
      <c r="E390" s="270" t="s">
        <v>1063</v>
      </c>
      <c r="F390" s="271" t="s">
        <v>1064</v>
      </c>
      <c r="G390" s="272" t="s">
        <v>471</v>
      </c>
      <c r="H390" s="273">
        <v>3</v>
      </c>
      <c r="I390" s="274"/>
      <c r="J390" s="275">
        <f>ROUND(I390*H390,2)</f>
        <v>0</v>
      </c>
      <c r="K390" s="276"/>
      <c r="L390" s="277"/>
      <c r="M390" s="278" t="s">
        <v>1</v>
      </c>
      <c r="N390" s="279" t="s">
        <v>41</v>
      </c>
      <c r="O390" s="91"/>
      <c r="P390" s="229">
        <f>O390*H390</f>
        <v>0</v>
      </c>
      <c r="Q390" s="229">
        <v>0.0035000000000000001</v>
      </c>
      <c r="R390" s="229">
        <f>Q390*H390</f>
        <v>0.010500000000000001</v>
      </c>
      <c r="S390" s="229">
        <v>0</v>
      </c>
      <c r="T390" s="230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1" t="s">
        <v>190</v>
      </c>
      <c r="AT390" s="231" t="s">
        <v>334</v>
      </c>
      <c r="AU390" s="231" t="s">
        <v>86</v>
      </c>
      <c r="AY390" s="17" t="s">
        <v>140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7" t="s">
        <v>84</v>
      </c>
      <c r="BK390" s="232">
        <f>ROUND(I390*H390,2)</f>
        <v>0</v>
      </c>
      <c r="BL390" s="17" t="s">
        <v>164</v>
      </c>
      <c r="BM390" s="231" t="s">
        <v>1065</v>
      </c>
    </row>
    <row r="391" s="13" customFormat="1">
      <c r="A391" s="13"/>
      <c r="B391" s="233"/>
      <c r="C391" s="234"/>
      <c r="D391" s="235" t="s">
        <v>149</v>
      </c>
      <c r="E391" s="236" t="s">
        <v>1</v>
      </c>
      <c r="F391" s="237" t="s">
        <v>1066</v>
      </c>
      <c r="G391" s="234"/>
      <c r="H391" s="236" t="s">
        <v>1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149</v>
      </c>
      <c r="AU391" s="243" t="s">
        <v>86</v>
      </c>
      <c r="AV391" s="13" t="s">
        <v>84</v>
      </c>
      <c r="AW391" s="13" t="s">
        <v>32</v>
      </c>
      <c r="AX391" s="13" t="s">
        <v>76</v>
      </c>
      <c r="AY391" s="243" t="s">
        <v>140</v>
      </c>
    </row>
    <row r="392" s="14" customFormat="1">
      <c r="A392" s="14"/>
      <c r="B392" s="244"/>
      <c r="C392" s="245"/>
      <c r="D392" s="235" t="s">
        <v>149</v>
      </c>
      <c r="E392" s="246" t="s">
        <v>1</v>
      </c>
      <c r="F392" s="247" t="s">
        <v>1067</v>
      </c>
      <c r="G392" s="245"/>
      <c r="H392" s="248">
        <v>3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149</v>
      </c>
      <c r="AU392" s="254" t="s">
        <v>86</v>
      </c>
      <c r="AV392" s="14" t="s">
        <v>86</v>
      </c>
      <c r="AW392" s="14" t="s">
        <v>32</v>
      </c>
      <c r="AX392" s="14" t="s">
        <v>84</v>
      </c>
      <c r="AY392" s="254" t="s">
        <v>140</v>
      </c>
    </row>
    <row r="393" s="2" customFormat="1" ht="21.75" customHeight="1">
      <c r="A393" s="38"/>
      <c r="B393" s="39"/>
      <c r="C393" s="269" t="s">
        <v>699</v>
      </c>
      <c r="D393" s="269" t="s">
        <v>334</v>
      </c>
      <c r="E393" s="270" t="s">
        <v>1068</v>
      </c>
      <c r="F393" s="271" t="s">
        <v>1069</v>
      </c>
      <c r="G393" s="272" t="s">
        <v>471</v>
      </c>
      <c r="H393" s="273">
        <v>1</v>
      </c>
      <c r="I393" s="274"/>
      <c r="J393" s="275">
        <f>ROUND(I393*H393,2)</f>
        <v>0</v>
      </c>
      <c r="K393" s="276"/>
      <c r="L393" s="277"/>
      <c r="M393" s="278" t="s">
        <v>1</v>
      </c>
      <c r="N393" s="279" t="s">
        <v>41</v>
      </c>
      <c r="O393" s="91"/>
      <c r="P393" s="229">
        <f>O393*H393</f>
        <v>0</v>
      </c>
      <c r="Q393" s="229">
        <v>0.0035999999999999999</v>
      </c>
      <c r="R393" s="229">
        <f>Q393*H393</f>
        <v>0.0035999999999999999</v>
      </c>
      <c r="S393" s="229">
        <v>0</v>
      </c>
      <c r="T393" s="230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1" t="s">
        <v>190</v>
      </c>
      <c r="AT393" s="231" t="s">
        <v>334</v>
      </c>
      <c r="AU393" s="231" t="s">
        <v>86</v>
      </c>
      <c r="AY393" s="17" t="s">
        <v>140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7" t="s">
        <v>84</v>
      </c>
      <c r="BK393" s="232">
        <f>ROUND(I393*H393,2)</f>
        <v>0</v>
      </c>
      <c r="BL393" s="17" t="s">
        <v>164</v>
      </c>
      <c r="BM393" s="231" t="s">
        <v>1070</v>
      </c>
    </row>
    <row r="394" s="13" customFormat="1">
      <c r="A394" s="13"/>
      <c r="B394" s="233"/>
      <c r="C394" s="234"/>
      <c r="D394" s="235" t="s">
        <v>149</v>
      </c>
      <c r="E394" s="236" t="s">
        <v>1</v>
      </c>
      <c r="F394" s="237" t="s">
        <v>1071</v>
      </c>
      <c r="G394" s="234"/>
      <c r="H394" s="236" t="s">
        <v>1</v>
      </c>
      <c r="I394" s="238"/>
      <c r="J394" s="234"/>
      <c r="K394" s="234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149</v>
      </c>
      <c r="AU394" s="243" t="s">
        <v>86</v>
      </c>
      <c r="AV394" s="13" t="s">
        <v>84</v>
      </c>
      <c r="AW394" s="13" t="s">
        <v>32</v>
      </c>
      <c r="AX394" s="13" t="s">
        <v>76</v>
      </c>
      <c r="AY394" s="243" t="s">
        <v>140</v>
      </c>
    </row>
    <row r="395" s="14" customFormat="1">
      <c r="A395" s="14"/>
      <c r="B395" s="244"/>
      <c r="C395" s="245"/>
      <c r="D395" s="235" t="s">
        <v>149</v>
      </c>
      <c r="E395" s="246" t="s">
        <v>1</v>
      </c>
      <c r="F395" s="247" t="s">
        <v>84</v>
      </c>
      <c r="G395" s="245"/>
      <c r="H395" s="248">
        <v>1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4" t="s">
        <v>149</v>
      </c>
      <c r="AU395" s="254" t="s">
        <v>86</v>
      </c>
      <c r="AV395" s="14" t="s">
        <v>86</v>
      </c>
      <c r="AW395" s="14" t="s">
        <v>32</v>
      </c>
      <c r="AX395" s="14" t="s">
        <v>84</v>
      </c>
      <c r="AY395" s="254" t="s">
        <v>140</v>
      </c>
    </row>
    <row r="396" s="2" customFormat="1" ht="21.75" customHeight="1">
      <c r="A396" s="38"/>
      <c r="B396" s="39"/>
      <c r="C396" s="269" t="s">
        <v>704</v>
      </c>
      <c r="D396" s="269" t="s">
        <v>334</v>
      </c>
      <c r="E396" s="270" t="s">
        <v>1072</v>
      </c>
      <c r="F396" s="271" t="s">
        <v>1073</v>
      </c>
      <c r="G396" s="272" t="s">
        <v>471</v>
      </c>
      <c r="H396" s="273">
        <v>4</v>
      </c>
      <c r="I396" s="274"/>
      <c r="J396" s="275">
        <f>ROUND(I396*H396,2)</f>
        <v>0</v>
      </c>
      <c r="K396" s="276"/>
      <c r="L396" s="277"/>
      <c r="M396" s="278" t="s">
        <v>1</v>
      </c>
      <c r="N396" s="279" t="s">
        <v>41</v>
      </c>
      <c r="O396" s="91"/>
      <c r="P396" s="229">
        <f>O396*H396</f>
        <v>0</v>
      </c>
      <c r="Q396" s="229">
        <v>0.00089999999999999998</v>
      </c>
      <c r="R396" s="229">
        <f>Q396*H396</f>
        <v>0.0035999999999999999</v>
      </c>
      <c r="S396" s="229">
        <v>0</v>
      </c>
      <c r="T396" s="230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31" t="s">
        <v>190</v>
      </c>
      <c r="AT396" s="231" t="s">
        <v>334</v>
      </c>
      <c r="AU396" s="231" t="s">
        <v>86</v>
      </c>
      <c r="AY396" s="17" t="s">
        <v>140</v>
      </c>
      <c r="BE396" s="232">
        <f>IF(N396="základní",J396,0)</f>
        <v>0</v>
      </c>
      <c r="BF396" s="232">
        <f>IF(N396="snížená",J396,0)</f>
        <v>0</v>
      </c>
      <c r="BG396" s="232">
        <f>IF(N396="zákl. přenesená",J396,0)</f>
        <v>0</v>
      </c>
      <c r="BH396" s="232">
        <f>IF(N396="sníž. přenesená",J396,0)</f>
        <v>0</v>
      </c>
      <c r="BI396" s="232">
        <f>IF(N396="nulová",J396,0)</f>
        <v>0</v>
      </c>
      <c r="BJ396" s="17" t="s">
        <v>84</v>
      </c>
      <c r="BK396" s="232">
        <f>ROUND(I396*H396,2)</f>
        <v>0</v>
      </c>
      <c r="BL396" s="17" t="s">
        <v>164</v>
      </c>
      <c r="BM396" s="231" t="s">
        <v>1074</v>
      </c>
    </row>
    <row r="397" s="13" customFormat="1">
      <c r="A397" s="13"/>
      <c r="B397" s="233"/>
      <c r="C397" s="234"/>
      <c r="D397" s="235" t="s">
        <v>149</v>
      </c>
      <c r="E397" s="236" t="s">
        <v>1</v>
      </c>
      <c r="F397" s="237" t="s">
        <v>1075</v>
      </c>
      <c r="G397" s="234"/>
      <c r="H397" s="236" t="s">
        <v>1</v>
      </c>
      <c r="I397" s="238"/>
      <c r="J397" s="234"/>
      <c r="K397" s="234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149</v>
      </c>
      <c r="AU397" s="243" t="s">
        <v>86</v>
      </c>
      <c r="AV397" s="13" t="s">
        <v>84</v>
      </c>
      <c r="AW397" s="13" t="s">
        <v>32</v>
      </c>
      <c r="AX397" s="13" t="s">
        <v>76</v>
      </c>
      <c r="AY397" s="243" t="s">
        <v>140</v>
      </c>
    </row>
    <row r="398" s="14" customFormat="1">
      <c r="A398" s="14"/>
      <c r="B398" s="244"/>
      <c r="C398" s="245"/>
      <c r="D398" s="235" t="s">
        <v>149</v>
      </c>
      <c r="E398" s="246" t="s">
        <v>1</v>
      </c>
      <c r="F398" s="247" t="s">
        <v>1076</v>
      </c>
      <c r="G398" s="245"/>
      <c r="H398" s="248">
        <v>4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4" t="s">
        <v>149</v>
      </c>
      <c r="AU398" s="254" t="s">
        <v>86</v>
      </c>
      <c r="AV398" s="14" t="s">
        <v>86</v>
      </c>
      <c r="AW398" s="14" t="s">
        <v>32</v>
      </c>
      <c r="AX398" s="14" t="s">
        <v>84</v>
      </c>
      <c r="AY398" s="254" t="s">
        <v>140</v>
      </c>
    </row>
    <row r="399" s="2" customFormat="1" ht="16.5" customHeight="1">
      <c r="A399" s="38"/>
      <c r="B399" s="39"/>
      <c r="C399" s="269" t="s">
        <v>709</v>
      </c>
      <c r="D399" s="269" t="s">
        <v>334</v>
      </c>
      <c r="E399" s="270" t="s">
        <v>1077</v>
      </c>
      <c r="F399" s="271" t="s">
        <v>1078</v>
      </c>
      <c r="G399" s="272" t="s">
        <v>471</v>
      </c>
      <c r="H399" s="273">
        <v>2</v>
      </c>
      <c r="I399" s="274"/>
      <c r="J399" s="275">
        <f>ROUND(I399*H399,2)</f>
        <v>0</v>
      </c>
      <c r="K399" s="276"/>
      <c r="L399" s="277"/>
      <c r="M399" s="278" t="s">
        <v>1</v>
      </c>
      <c r="N399" s="279" t="s">
        <v>41</v>
      </c>
      <c r="O399" s="91"/>
      <c r="P399" s="229">
        <f>O399*H399</f>
        <v>0</v>
      </c>
      <c r="Q399" s="229">
        <v>0.0016999999999999999</v>
      </c>
      <c r="R399" s="229">
        <f>Q399*H399</f>
        <v>0.0033999999999999998</v>
      </c>
      <c r="S399" s="229">
        <v>0</v>
      </c>
      <c r="T399" s="230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31" t="s">
        <v>190</v>
      </c>
      <c r="AT399" s="231" t="s">
        <v>334</v>
      </c>
      <c r="AU399" s="231" t="s">
        <v>86</v>
      </c>
      <c r="AY399" s="17" t="s">
        <v>140</v>
      </c>
      <c r="BE399" s="232">
        <f>IF(N399="základní",J399,0)</f>
        <v>0</v>
      </c>
      <c r="BF399" s="232">
        <f>IF(N399="snížená",J399,0)</f>
        <v>0</v>
      </c>
      <c r="BG399" s="232">
        <f>IF(N399="zákl. přenesená",J399,0)</f>
        <v>0</v>
      </c>
      <c r="BH399" s="232">
        <f>IF(N399="sníž. přenesená",J399,0)</f>
        <v>0</v>
      </c>
      <c r="BI399" s="232">
        <f>IF(N399="nulová",J399,0)</f>
        <v>0</v>
      </c>
      <c r="BJ399" s="17" t="s">
        <v>84</v>
      </c>
      <c r="BK399" s="232">
        <f>ROUND(I399*H399,2)</f>
        <v>0</v>
      </c>
      <c r="BL399" s="17" t="s">
        <v>164</v>
      </c>
      <c r="BM399" s="231" t="s">
        <v>1079</v>
      </c>
    </row>
    <row r="400" s="13" customFormat="1">
      <c r="A400" s="13"/>
      <c r="B400" s="233"/>
      <c r="C400" s="234"/>
      <c r="D400" s="235" t="s">
        <v>149</v>
      </c>
      <c r="E400" s="236" t="s">
        <v>1</v>
      </c>
      <c r="F400" s="237" t="s">
        <v>1080</v>
      </c>
      <c r="G400" s="234"/>
      <c r="H400" s="236" t="s">
        <v>1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149</v>
      </c>
      <c r="AU400" s="243" t="s">
        <v>86</v>
      </c>
      <c r="AV400" s="13" t="s">
        <v>84</v>
      </c>
      <c r="AW400" s="13" t="s">
        <v>32</v>
      </c>
      <c r="AX400" s="13" t="s">
        <v>76</v>
      </c>
      <c r="AY400" s="243" t="s">
        <v>140</v>
      </c>
    </row>
    <row r="401" s="14" customFormat="1">
      <c r="A401" s="14"/>
      <c r="B401" s="244"/>
      <c r="C401" s="245"/>
      <c r="D401" s="235" t="s">
        <v>149</v>
      </c>
      <c r="E401" s="246" t="s">
        <v>1</v>
      </c>
      <c r="F401" s="247" t="s">
        <v>84</v>
      </c>
      <c r="G401" s="245"/>
      <c r="H401" s="248">
        <v>1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149</v>
      </c>
      <c r="AU401" s="254" t="s">
        <v>86</v>
      </c>
      <c r="AV401" s="14" t="s">
        <v>86</v>
      </c>
      <c r="AW401" s="14" t="s">
        <v>32</v>
      </c>
      <c r="AX401" s="14" t="s">
        <v>76</v>
      </c>
      <c r="AY401" s="254" t="s">
        <v>140</v>
      </c>
    </row>
    <row r="402" s="13" customFormat="1">
      <c r="A402" s="13"/>
      <c r="B402" s="233"/>
      <c r="C402" s="234"/>
      <c r="D402" s="235" t="s">
        <v>149</v>
      </c>
      <c r="E402" s="236" t="s">
        <v>1</v>
      </c>
      <c r="F402" s="237" t="s">
        <v>1081</v>
      </c>
      <c r="G402" s="234"/>
      <c r="H402" s="236" t="s">
        <v>1</v>
      </c>
      <c r="I402" s="238"/>
      <c r="J402" s="234"/>
      <c r="K402" s="234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149</v>
      </c>
      <c r="AU402" s="243" t="s">
        <v>86</v>
      </c>
      <c r="AV402" s="13" t="s">
        <v>84</v>
      </c>
      <c r="AW402" s="13" t="s">
        <v>32</v>
      </c>
      <c r="AX402" s="13" t="s">
        <v>76</v>
      </c>
      <c r="AY402" s="243" t="s">
        <v>140</v>
      </c>
    </row>
    <row r="403" s="14" customFormat="1">
      <c r="A403" s="14"/>
      <c r="B403" s="244"/>
      <c r="C403" s="245"/>
      <c r="D403" s="235" t="s">
        <v>149</v>
      </c>
      <c r="E403" s="246" t="s">
        <v>1</v>
      </c>
      <c r="F403" s="247" t="s">
        <v>84</v>
      </c>
      <c r="G403" s="245"/>
      <c r="H403" s="248">
        <v>1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4" t="s">
        <v>149</v>
      </c>
      <c r="AU403" s="254" t="s">
        <v>86</v>
      </c>
      <c r="AV403" s="14" t="s">
        <v>86</v>
      </c>
      <c r="AW403" s="14" t="s">
        <v>32</v>
      </c>
      <c r="AX403" s="14" t="s">
        <v>76</v>
      </c>
      <c r="AY403" s="254" t="s">
        <v>140</v>
      </c>
    </row>
    <row r="404" s="15" customFormat="1">
      <c r="A404" s="15"/>
      <c r="B404" s="258"/>
      <c r="C404" s="259"/>
      <c r="D404" s="235" t="s">
        <v>149</v>
      </c>
      <c r="E404" s="260" t="s">
        <v>1</v>
      </c>
      <c r="F404" s="261" t="s">
        <v>301</v>
      </c>
      <c r="G404" s="259"/>
      <c r="H404" s="262">
        <v>2</v>
      </c>
      <c r="I404" s="263"/>
      <c r="J404" s="259"/>
      <c r="K404" s="259"/>
      <c r="L404" s="264"/>
      <c r="M404" s="265"/>
      <c r="N404" s="266"/>
      <c r="O404" s="266"/>
      <c r="P404" s="266"/>
      <c r="Q404" s="266"/>
      <c r="R404" s="266"/>
      <c r="S404" s="266"/>
      <c r="T404" s="267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8" t="s">
        <v>149</v>
      </c>
      <c r="AU404" s="268" t="s">
        <v>86</v>
      </c>
      <c r="AV404" s="15" t="s">
        <v>164</v>
      </c>
      <c r="AW404" s="15" t="s">
        <v>32</v>
      </c>
      <c r="AX404" s="15" t="s">
        <v>84</v>
      </c>
      <c r="AY404" s="268" t="s">
        <v>140</v>
      </c>
    </row>
    <row r="405" s="2" customFormat="1" ht="24.15" customHeight="1">
      <c r="A405" s="38"/>
      <c r="B405" s="39"/>
      <c r="C405" s="219" t="s">
        <v>715</v>
      </c>
      <c r="D405" s="219" t="s">
        <v>143</v>
      </c>
      <c r="E405" s="220" t="s">
        <v>1082</v>
      </c>
      <c r="F405" s="221" t="s">
        <v>1083</v>
      </c>
      <c r="G405" s="222" t="s">
        <v>471</v>
      </c>
      <c r="H405" s="223">
        <v>13</v>
      </c>
      <c r="I405" s="224"/>
      <c r="J405" s="225">
        <f>ROUND(I405*H405,2)</f>
        <v>0</v>
      </c>
      <c r="K405" s="226"/>
      <c r="L405" s="44"/>
      <c r="M405" s="227" t="s">
        <v>1</v>
      </c>
      <c r="N405" s="228" t="s">
        <v>41</v>
      </c>
      <c r="O405" s="91"/>
      <c r="P405" s="229">
        <f>O405*H405</f>
        <v>0</v>
      </c>
      <c r="Q405" s="229">
        <v>0.10940999999999999</v>
      </c>
      <c r="R405" s="229">
        <f>Q405*H405</f>
        <v>1.4223299999999999</v>
      </c>
      <c r="S405" s="229">
        <v>0</v>
      </c>
      <c r="T405" s="230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1" t="s">
        <v>164</v>
      </c>
      <c r="AT405" s="231" t="s">
        <v>143</v>
      </c>
      <c r="AU405" s="231" t="s">
        <v>86</v>
      </c>
      <c r="AY405" s="17" t="s">
        <v>140</v>
      </c>
      <c r="BE405" s="232">
        <f>IF(N405="základní",J405,0)</f>
        <v>0</v>
      </c>
      <c r="BF405" s="232">
        <f>IF(N405="snížená",J405,0)</f>
        <v>0</v>
      </c>
      <c r="BG405" s="232">
        <f>IF(N405="zákl. přenesená",J405,0)</f>
        <v>0</v>
      </c>
      <c r="BH405" s="232">
        <f>IF(N405="sníž. přenesená",J405,0)</f>
        <v>0</v>
      </c>
      <c r="BI405" s="232">
        <f>IF(N405="nulová",J405,0)</f>
        <v>0</v>
      </c>
      <c r="BJ405" s="17" t="s">
        <v>84</v>
      </c>
      <c r="BK405" s="232">
        <f>ROUND(I405*H405,2)</f>
        <v>0</v>
      </c>
      <c r="BL405" s="17" t="s">
        <v>164</v>
      </c>
      <c r="BM405" s="231" t="s">
        <v>1084</v>
      </c>
    </row>
    <row r="406" s="13" customFormat="1">
      <c r="A406" s="13"/>
      <c r="B406" s="233"/>
      <c r="C406" s="234"/>
      <c r="D406" s="235" t="s">
        <v>149</v>
      </c>
      <c r="E406" s="236" t="s">
        <v>1</v>
      </c>
      <c r="F406" s="237" t="s">
        <v>1085</v>
      </c>
      <c r="G406" s="234"/>
      <c r="H406" s="236" t="s">
        <v>1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149</v>
      </c>
      <c r="AU406" s="243" t="s">
        <v>86</v>
      </c>
      <c r="AV406" s="13" t="s">
        <v>84</v>
      </c>
      <c r="AW406" s="13" t="s">
        <v>32</v>
      </c>
      <c r="AX406" s="13" t="s">
        <v>76</v>
      </c>
      <c r="AY406" s="243" t="s">
        <v>140</v>
      </c>
    </row>
    <row r="407" s="14" customFormat="1">
      <c r="A407" s="14"/>
      <c r="B407" s="244"/>
      <c r="C407" s="245"/>
      <c r="D407" s="235" t="s">
        <v>149</v>
      </c>
      <c r="E407" s="246" t="s">
        <v>1</v>
      </c>
      <c r="F407" s="247" t="s">
        <v>1086</v>
      </c>
      <c r="G407" s="245"/>
      <c r="H407" s="248">
        <v>13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149</v>
      </c>
      <c r="AU407" s="254" t="s">
        <v>86</v>
      </c>
      <c r="AV407" s="14" t="s">
        <v>86</v>
      </c>
      <c r="AW407" s="14" t="s">
        <v>32</v>
      </c>
      <c r="AX407" s="14" t="s">
        <v>84</v>
      </c>
      <c r="AY407" s="254" t="s">
        <v>140</v>
      </c>
    </row>
    <row r="408" s="2" customFormat="1" ht="21.75" customHeight="1">
      <c r="A408" s="38"/>
      <c r="B408" s="39"/>
      <c r="C408" s="269" t="s">
        <v>721</v>
      </c>
      <c r="D408" s="269" t="s">
        <v>334</v>
      </c>
      <c r="E408" s="270" t="s">
        <v>1087</v>
      </c>
      <c r="F408" s="271" t="s">
        <v>1088</v>
      </c>
      <c r="G408" s="272" t="s">
        <v>471</v>
      </c>
      <c r="H408" s="273">
        <v>10</v>
      </c>
      <c r="I408" s="274"/>
      <c r="J408" s="275">
        <f>ROUND(I408*H408,2)</f>
        <v>0</v>
      </c>
      <c r="K408" s="276"/>
      <c r="L408" s="277"/>
      <c r="M408" s="278" t="s">
        <v>1</v>
      </c>
      <c r="N408" s="279" t="s">
        <v>41</v>
      </c>
      <c r="O408" s="91"/>
      <c r="P408" s="229">
        <f>O408*H408</f>
        <v>0</v>
      </c>
      <c r="Q408" s="229">
        <v>0.0061000000000000004</v>
      </c>
      <c r="R408" s="229">
        <f>Q408*H408</f>
        <v>0.061000000000000006</v>
      </c>
      <c r="S408" s="229">
        <v>0</v>
      </c>
      <c r="T408" s="230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1" t="s">
        <v>190</v>
      </c>
      <c r="AT408" s="231" t="s">
        <v>334</v>
      </c>
      <c r="AU408" s="231" t="s">
        <v>86</v>
      </c>
      <c r="AY408" s="17" t="s">
        <v>140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7" t="s">
        <v>84</v>
      </c>
      <c r="BK408" s="232">
        <f>ROUND(I408*H408,2)</f>
        <v>0</v>
      </c>
      <c r="BL408" s="17" t="s">
        <v>164</v>
      </c>
      <c r="BM408" s="231" t="s">
        <v>1089</v>
      </c>
    </row>
    <row r="409" s="14" customFormat="1">
      <c r="A409" s="14"/>
      <c r="B409" s="244"/>
      <c r="C409" s="245"/>
      <c r="D409" s="235" t="s">
        <v>149</v>
      </c>
      <c r="E409" s="246" t="s">
        <v>1</v>
      </c>
      <c r="F409" s="247" t="s">
        <v>1090</v>
      </c>
      <c r="G409" s="245"/>
      <c r="H409" s="248">
        <v>10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4" t="s">
        <v>149</v>
      </c>
      <c r="AU409" s="254" t="s">
        <v>86</v>
      </c>
      <c r="AV409" s="14" t="s">
        <v>86</v>
      </c>
      <c r="AW409" s="14" t="s">
        <v>32</v>
      </c>
      <c r="AX409" s="14" t="s">
        <v>84</v>
      </c>
      <c r="AY409" s="254" t="s">
        <v>140</v>
      </c>
    </row>
    <row r="410" s="2" customFormat="1" ht="16.5" customHeight="1">
      <c r="A410" s="38"/>
      <c r="B410" s="39"/>
      <c r="C410" s="269" t="s">
        <v>730</v>
      </c>
      <c r="D410" s="269" t="s">
        <v>334</v>
      </c>
      <c r="E410" s="270" t="s">
        <v>1091</v>
      </c>
      <c r="F410" s="271" t="s">
        <v>1092</v>
      </c>
      <c r="G410" s="272" t="s">
        <v>471</v>
      </c>
      <c r="H410" s="273">
        <v>10</v>
      </c>
      <c r="I410" s="274"/>
      <c r="J410" s="275">
        <f>ROUND(I410*H410,2)</f>
        <v>0</v>
      </c>
      <c r="K410" s="276"/>
      <c r="L410" s="277"/>
      <c r="M410" s="278" t="s">
        <v>1</v>
      </c>
      <c r="N410" s="279" t="s">
        <v>41</v>
      </c>
      <c r="O410" s="91"/>
      <c r="P410" s="229">
        <f>O410*H410</f>
        <v>0</v>
      </c>
      <c r="Q410" s="229">
        <v>0.0030000000000000001</v>
      </c>
      <c r="R410" s="229">
        <f>Q410*H410</f>
        <v>0.029999999999999999</v>
      </c>
      <c r="S410" s="229">
        <v>0</v>
      </c>
      <c r="T410" s="230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31" t="s">
        <v>190</v>
      </c>
      <c r="AT410" s="231" t="s">
        <v>334</v>
      </c>
      <c r="AU410" s="231" t="s">
        <v>86</v>
      </c>
      <c r="AY410" s="17" t="s">
        <v>140</v>
      </c>
      <c r="BE410" s="232">
        <f>IF(N410="základní",J410,0)</f>
        <v>0</v>
      </c>
      <c r="BF410" s="232">
        <f>IF(N410="snížená",J410,0)</f>
        <v>0</v>
      </c>
      <c r="BG410" s="232">
        <f>IF(N410="zákl. přenesená",J410,0)</f>
        <v>0</v>
      </c>
      <c r="BH410" s="232">
        <f>IF(N410="sníž. přenesená",J410,0)</f>
        <v>0</v>
      </c>
      <c r="BI410" s="232">
        <f>IF(N410="nulová",J410,0)</f>
        <v>0</v>
      </c>
      <c r="BJ410" s="17" t="s">
        <v>84</v>
      </c>
      <c r="BK410" s="232">
        <f>ROUND(I410*H410,2)</f>
        <v>0</v>
      </c>
      <c r="BL410" s="17" t="s">
        <v>164</v>
      </c>
      <c r="BM410" s="231" t="s">
        <v>1093</v>
      </c>
    </row>
    <row r="411" s="14" customFormat="1">
      <c r="A411" s="14"/>
      <c r="B411" s="244"/>
      <c r="C411" s="245"/>
      <c r="D411" s="235" t="s">
        <v>149</v>
      </c>
      <c r="E411" s="246" t="s">
        <v>1</v>
      </c>
      <c r="F411" s="247" t="s">
        <v>1090</v>
      </c>
      <c r="G411" s="245"/>
      <c r="H411" s="248">
        <v>10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4" t="s">
        <v>149</v>
      </c>
      <c r="AU411" s="254" t="s">
        <v>86</v>
      </c>
      <c r="AV411" s="14" t="s">
        <v>86</v>
      </c>
      <c r="AW411" s="14" t="s">
        <v>32</v>
      </c>
      <c r="AX411" s="14" t="s">
        <v>84</v>
      </c>
      <c r="AY411" s="254" t="s">
        <v>140</v>
      </c>
    </row>
    <row r="412" s="2" customFormat="1" ht="21.75" customHeight="1">
      <c r="A412" s="38"/>
      <c r="B412" s="39"/>
      <c r="C412" s="269" t="s">
        <v>736</v>
      </c>
      <c r="D412" s="269" t="s">
        <v>334</v>
      </c>
      <c r="E412" s="270" t="s">
        <v>1094</v>
      </c>
      <c r="F412" s="271" t="s">
        <v>1095</v>
      </c>
      <c r="G412" s="272" t="s">
        <v>471</v>
      </c>
      <c r="H412" s="273">
        <v>16</v>
      </c>
      <c r="I412" s="274"/>
      <c r="J412" s="275">
        <f>ROUND(I412*H412,2)</f>
        <v>0</v>
      </c>
      <c r="K412" s="276"/>
      <c r="L412" s="277"/>
      <c r="M412" s="278" t="s">
        <v>1</v>
      </c>
      <c r="N412" s="279" t="s">
        <v>41</v>
      </c>
      <c r="O412" s="91"/>
      <c r="P412" s="229">
        <f>O412*H412</f>
        <v>0</v>
      </c>
      <c r="Q412" s="229">
        <v>0.00035</v>
      </c>
      <c r="R412" s="229">
        <f>Q412*H412</f>
        <v>0.0055999999999999999</v>
      </c>
      <c r="S412" s="229">
        <v>0</v>
      </c>
      <c r="T412" s="230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1" t="s">
        <v>190</v>
      </c>
      <c r="AT412" s="231" t="s">
        <v>334</v>
      </c>
      <c r="AU412" s="231" t="s">
        <v>86</v>
      </c>
      <c r="AY412" s="17" t="s">
        <v>140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7" t="s">
        <v>84</v>
      </c>
      <c r="BK412" s="232">
        <f>ROUND(I412*H412,2)</f>
        <v>0</v>
      </c>
      <c r="BL412" s="17" t="s">
        <v>164</v>
      </c>
      <c r="BM412" s="231" t="s">
        <v>1096</v>
      </c>
    </row>
    <row r="413" s="14" customFormat="1">
      <c r="A413" s="14"/>
      <c r="B413" s="244"/>
      <c r="C413" s="245"/>
      <c r="D413" s="235" t="s">
        <v>149</v>
      </c>
      <c r="E413" s="246" t="s">
        <v>1</v>
      </c>
      <c r="F413" s="247" t="s">
        <v>1097</v>
      </c>
      <c r="G413" s="245"/>
      <c r="H413" s="248">
        <v>16</v>
      </c>
      <c r="I413" s="249"/>
      <c r="J413" s="245"/>
      <c r="K413" s="245"/>
      <c r="L413" s="250"/>
      <c r="M413" s="251"/>
      <c r="N413" s="252"/>
      <c r="O413" s="252"/>
      <c r="P413" s="252"/>
      <c r="Q413" s="252"/>
      <c r="R413" s="252"/>
      <c r="S413" s="252"/>
      <c r="T413" s="253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4" t="s">
        <v>149</v>
      </c>
      <c r="AU413" s="254" t="s">
        <v>86</v>
      </c>
      <c r="AV413" s="14" t="s">
        <v>86</v>
      </c>
      <c r="AW413" s="14" t="s">
        <v>32</v>
      </c>
      <c r="AX413" s="14" t="s">
        <v>84</v>
      </c>
      <c r="AY413" s="254" t="s">
        <v>140</v>
      </c>
    </row>
    <row r="414" s="2" customFormat="1" ht="16.5" customHeight="1">
      <c r="A414" s="38"/>
      <c r="B414" s="39"/>
      <c r="C414" s="269" t="s">
        <v>741</v>
      </c>
      <c r="D414" s="269" t="s">
        <v>334</v>
      </c>
      <c r="E414" s="270" t="s">
        <v>1098</v>
      </c>
      <c r="F414" s="271" t="s">
        <v>1099</v>
      </c>
      <c r="G414" s="272" t="s">
        <v>471</v>
      </c>
      <c r="H414" s="273">
        <v>10</v>
      </c>
      <c r="I414" s="274"/>
      <c r="J414" s="275">
        <f>ROUND(I414*H414,2)</f>
        <v>0</v>
      </c>
      <c r="K414" s="276"/>
      <c r="L414" s="277"/>
      <c r="M414" s="278" t="s">
        <v>1</v>
      </c>
      <c r="N414" s="279" t="s">
        <v>41</v>
      </c>
      <c r="O414" s="91"/>
      <c r="P414" s="229">
        <f>O414*H414</f>
        <v>0</v>
      </c>
      <c r="Q414" s="229">
        <v>0.00010000000000000001</v>
      </c>
      <c r="R414" s="229">
        <f>Q414*H414</f>
        <v>0.001</v>
      </c>
      <c r="S414" s="229">
        <v>0</v>
      </c>
      <c r="T414" s="230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31" t="s">
        <v>190</v>
      </c>
      <c r="AT414" s="231" t="s">
        <v>334</v>
      </c>
      <c r="AU414" s="231" t="s">
        <v>86</v>
      </c>
      <c r="AY414" s="17" t="s">
        <v>140</v>
      </c>
      <c r="BE414" s="232">
        <f>IF(N414="základní",J414,0)</f>
        <v>0</v>
      </c>
      <c r="BF414" s="232">
        <f>IF(N414="snížená",J414,0)</f>
        <v>0</v>
      </c>
      <c r="BG414" s="232">
        <f>IF(N414="zákl. přenesená",J414,0)</f>
        <v>0</v>
      </c>
      <c r="BH414" s="232">
        <f>IF(N414="sníž. přenesená",J414,0)</f>
        <v>0</v>
      </c>
      <c r="BI414" s="232">
        <f>IF(N414="nulová",J414,0)</f>
        <v>0</v>
      </c>
      <c r="BJ414" s="17" t="s">
        <v>84</v>
      </c>
      <c r="BK414" s="232">
        <f>ROUND(I414*H414,2)</f>
        <v>0</v>
      </c>
      <c r="BL414" s="17" t="s">
        <v>164</v>
      </c>
      <c r="BM414" s="231" t="s">
        <v>1100</v>
      </c>
    </row>
    <row r="415" s="14" customFormat="1">
      <c r="A415" s="14"/>
      <c r="B415" s="244"/>
      <c r="C415" s="245"/>
      <c r="D415" s="235" t="s">
        <v>149</v>
      </c>
      <c r="E415" s="246" t="s">
        <v>1</v>
      </c>
      <c r="F415" s="247" t="s">
        <v>1090</v>
      </c>
      <c r="G415" s="245"/>
      <c r="H415" s="248">
        <v>10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149</v>
      </c>
      <c r="AU415" s="254" t="s">
        <v>86</v>
      </c>
      <c r="AV415" s="14" t="s">
        <v>86</v>
      </c>
      <c r="AW415" s="14" t="s">
        <v>32</v>
      </c>
      <c r="AX415" s="14" t="s">
        <v>84</v>
      </c>
      <c r="AY415" s="254" t="s">
        <v>140</v>
      </c>
    </row>
    <row r="416" s="2" customFormat="1" ht="33" customHeight="1">
      <c r="A416" s="38"/>
      <c r="B416" s="39"/>
      <c r="C416" s="219" t="s">
        <v>752</v>
      </c>
      <c r="D416" s="219" t="s">
        <v>143</v>
      </c>
      <c r="E416" s="220" t="s">
        <v>1101</v>
      </c>
      <c r="F416" s="221" t="s">
        <v>1102</v>
      </c>
      <c r="G416" s="222" t="s">
        <v>413</v>
      </c>
      <c r="H416" s="223">
        <v>20</v>
      </c>
      <c r="I416" s="224"/>
      <c r="J416" s="225">
        <f>ROUND(I416*H416,2)</f>
        <v>0</v>
      </c>
      <c r="K416" s="226"/>
      <c r="L416" s="44"/>
      <c r="M416" s="227" t="s">
        <v>1</v>
      </c>
      <c r="N416" s="228" t="s">
        <v>41</v>
      </c>
      <c r="O416" s="91"/>
      <c r="P416" s="229">
        <f>O416*H416</f>
        <v>0</v>
      </c>
      <c r="Q416" s="229">
        <v>0.00033</v>
      </c>
      <c r="R416" s="229">
        <f>Q416*H416</f>
        <v>0.0066</v>
      </c>
      <c r="S416" s="229">
        <v>0</v>
      </c>
      <c r="T416" s="230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1" t="s">
        <v>164</v>
      </c>
      <c r="AT416" s="231" t="s">
        <v>143</v>
      </c>
      <c r="AU416" s="231" t="s">
        <v>86</v>
      </c>
      <c r="AY416" s="17" t="s">
        <v>140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17" t="s">
        <v>84</v>
      </c>
      <c r="BK416" s="232">
        <f>ROUND(I416*H416,2)</f>
        <v>0</v>
      </c>
      <c r="BL416" s="17" t="s">
        <v>164</v>
      </c>
      <c r="BM416" s="231" t="s">
        <v>1103</v>
      </c>
    </row>
    <row r="417" s="13" customFormat="1">
      <c r="A417" s="13"/>
      <c r="B417" s="233"/>
      <c r="C417" s="234"/>
      <c r="D417" s="235" t="s">
        <v>149</v>
      </c>
      <c r="E417" s="236" t="s">
        <v>1</v>
      </c>
      <c r="F417" s="237" t="s">
        <v>1104</v>
      </c>
      <c r="G417" s="234"/>
      <c r="H417" s="236" t="s">
        <v>1</v>
      </c>
      <c r="I417" s="238"/>
      <c r="J417" s="234"/>
      <c r="K417" s="234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149</v>
      </c>
      <c r="AU417" s="243" t="s">
        <v>86</v>
      </c>
      <c r="AV417" s="13" t="s">
        <v>84</v>
      </c>
      <c r="AW417" s="13" t="s">
        <v>32</v>
      </c>
      <c r="AX417" s="13" t="s">
        <v>76</v>
      </c>
      <c r="AY417" s="243" t="s">
        <v>140</v>
      </c>
    </row>
    <row r="418" s="14" customFormat="1">
      <c r="A418" s="14"/>
      <c r="B418" s="244"/>
      <c r="C418" s="245"/>
      <c r="D418" s="235" t="s">
        <v>149</v>
      </c>
      <c r="E418" s="246" t="s">
        <v>1</v>
      </c>
      <c r="F418" s="247" t="s">
        <v>1105</v>
      </c>
      <c r="G418" s="245"/>
      <c r="H418" s="248">
        <v>20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4" t="s">
        <v>149</v>
      </c>
      <c r="AU418" s="254" t="s">
        <v>86</v>
      </c>
      <c r="AV418" s="14" t="s">
        <v>86</v>
      </c>
      <c r="AW418" s="14" t="s">
        <v>32</v>
      </c>
      <c r="AX418" s="14" t="s">
        <v>84</v>
      </c>
      <c r="AY418" s="254" t="s">
        <v>140</v>
      </c>
    </row>
    <row r="419" s="2" customFormat="1" ht="33" customHeight="1">
      <c r="A419" s="38"/>
      <c r="B419" s="39"/>
      <c r="C419" s="219" t="s">
        <v>756</v>
      </c>
      <c r="D419" s="219" t="s">
        <v>143</v>
      </c>
      <c r="E419" s="220" t="s">
        <v>1106</v>
      </c>
      <c r="F419" s="221" t="s">
        <v>1107</v>
      </c>
      <c r="G419" s="222" t="s">
        <v>413</v>
      </c>
      <c r="H419" s="223">
        <v>50</v>
      </c>
      <c r="I419" s="224"/>
      <c r="J419" s="225">
        <f>ROUND(I419*H419,2)</f>
        <v>0</v>
      </c>
      <c r="K419" s="226"/>
      <c r="L419" s="44"/>
      <c r="M419" s="227" t="s">
        <v>1</v>
      </c>
      <c r="N419" s="228" t="s">
        <v>41</v>
      </c>
      <c r="O419" s="91"/>
      <c r="P419" s="229">
        <f>O419*H419</f>
        <v>0</v>
      </c>
      <c r="Q419" s="229">
        <v>0.00033</v>
      </c>
      <c r="R419" s="229">
        <f>Q419*H419</f>
        <v>0.016500000000000001</v>
      </c>
      <c r="S419" s="229">
        <v>0</v>
      </c>
      <c r="T419" s="230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1" t="s">
        <v>164</v>
      </c>
      <c r="AT419" s="231" t="s">
        <v>143</v>
      </c>
      <c r="AU419" s="231" t="s">
        <v>86</v>
      </c>
      <c r="AY419" s="17" t="s">
        <v>140</v>
      </c>
      <c r="BE419" s="232">
        <f>IF(N419="základní",J419,0)</f>
        <v>0</v>
      </c>
      <c r="BF419" s="232">
        <f>IF(N419="snížená",J419,0)</f>
        <v>0</v>
      </c>
      <c r="BG419" s="232">
        <f>IF(N419="zákl. přenesená",J419,0)</f>
        <v>0</v>
      </c>
      <c r="BH419" s="232">
        <f>IF(N419="sníž. přenesená",J419,0)</f>
        <v>0</v>
      </c>
      <c r="BI419" s="232">
        <f>IF(N419="nulová",J419,0)</f>
        <v>0</v>
      </c>
      <c r="BJ419" s="17" t="s">
        <v>84</v>
      </c>
      <c r="BK419" s="232">
        <f>ROUND(I419*H419,2)</f>
        <v>0</v>
      </c>
      <c r="BL419" s="17" t="s">
        <v>164</v>
      </c>
      <c r="BM419" s="231" t="s">
        <v>1108</v>
      </c>
    </row>
    <row r="420" s="13" customFormat="1">
      <c r="A420" s="13"/>
      <c r="B420" s="233"/>
      <c r="C420" s="234"/>
      <c r="D420" s="235" t="s">
        <v>149</v>
      </c>
      <c r="E420" s="236" t="s">
        <v>1</v>
      </c>
      <c r="F420" s="237" t="s">
        <v>1109</v>
      </c>
      <c r="G420" s="234"/>
      <c r="H420" s="236" t="s">
        <v>1</v>
      </c>
      <c r="I420" s="238"/>
      <c r="J420" s="234"/>
      <c r="K420" s="234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149</v>
      </c>
      <c r="AU420" s="243" t="s">
        <v>86</v>
      </c>
      <c r="AV420" s="13" t="s">
        <v>84</v>
      </c>
      <c r="AW420" s="13" t="s">
        <v>32</v>
      </c>
      <c r="AX420" s="13" t="s">
        <v>76</v>
      </c>
      <c r="AY420" s="243" t="s">
        <v>140</v>
      </c>
    </row>
    <row r="421" s="14" customFormat="1">
      <c r="A421" s="14"/>
      <c r="B421" s="244"/>
      <c r="C421" s="245"/>
      <c r="D421" s="235" t="s">
        <v>149</v>
      </c>
      <c r="E421" s="246" t="s">
        <v>1</v>
      </c>
      <c r="F421" s="247" t="s">
        <v>1110</v>
      </c>
      <c r="G421" s="245"/>
      <c r="H421" s="248">
        <v>44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149</v>
      </c>
      <c r="AU421" s="254" t="s">
        <v>86</v>
      </c>
      <c r="AV421" s="14" t="s">
        <v>86</v>
      </c>
      <c r="AW421" s="14" t="s">
        <v>32</v>
      </c>
      <c r="AX421" s="14" t="s">
        <v>76</v>
      </c>
      <c r="AY421" s="254" t="s">
        <v>140</v>
      </c>
    </row>
    <row r="422" s="13" customFormat="1">
      <c r="A422" s="13"/>
      <c r="B422" s="233"/>
      <c r="C422" s="234"/>
      <c r="D422" s="235" t="s">
        <v>149</v>
      </c>
      <c r="E422" s="236" t="s">
        <v>1</v>
      </c>
      <c r="F422" s="237" t="s">
        <v>1111</v>
      </c>
      <c r="G422" s="234"/>
      <c r="H422" s="236" t="s">
        <v>1</v>
      </c>
      <c r="I422" s="238"/>
      <c r="J422" s="234"/>
      <c r="K422" s="234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149</v>
      </c>
      <c r="AU422" s="243" t="s">
        <v>86</v>
      </c>
      <c r="AV422" s="13" t="s">
        <v>84</v>
      </c>
      <c r="AW422" s="13" t="s">
        <v>32</v>
      </c>
      <c r="AX422" s="13" t="s">
        <v>76</v>
      </c>
      <c r="AY422" s="243" t="s">
        <v>140</v>
      </c>
    </row>
    <row r="423" s="14" customFormat="1">
      <c r="A423" s="14"/>
      <c r="B423" s="244"/>
      <c r="C423" s="245"/>
      <c r="D423" s="235" t="s">
        <v>149</v>
      </c>
      <c r="E423" s="246" t="s">
        <v>1</v>
      </c>
      <c r="F423" s="247" t="s">
        <v>177</v>
      </c>
      <c r="G423" s="245"/>
      <c r="H423" s="248">
        <v>6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149</v>
      </c>
      <c r="AU423" s="254" t="s">
        <v>86</v>
      </c>
      <c r="AV423" s="14" t="s">
        <v>86</v>
      </c>
      <c r="AW423" s="14" t="s">
        <v>32</v>
      </c>
      <c r="AX423" s="14" t="s">
        <v>76</v>
      </c>
      <c r="AY423" s="254" t="s">
        <v>140</v>
      </c>
    </row>
    <row r="424" s="15" customFormat="1">
      <c r="A424" s="15"/>
      <c r="B424" s="258"/>
      <c r="C424" s="259"/>
      <c r="D424" s="235" t="s">
        <v>149</v>
      </c>
      <c r="E424" s="260" t="s">
        <v>1</v>
      </c>
      <c r="F424" s="261" t="s">
        <v>301</v>
      </c>
      <c r="G424" s="259"/>
      <c r="H424" s="262">
        <v>50</v>
      </c>
      <c r="I424" s="263"/>
      <c r="J424" s="259"/>
      <c r="K424" s="259"/>
      <c r="L424" s="264"/>
      <c r="M424" s="265"/>
      <c r="N424" s="266"/>
      <c r="O424" s="266"/>
      <c r="P424" s="266"/>
      <c r="Q424" s="266"/>
      <c r="R424" s="266"/>
      <c r="S424" s="266"/>
      <c r="T424" s="267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8" t="s">
        <v>149</v>
      </c>
      <c r="AU424" s="268" t="s">
        <v>86</v>
      </c>
      <c r="AV424" s="15" t="s">
        <v>164</v>
      </c>
      <c r="AW424" s="15" t="s">
        <v>32</v>
      </c>
      <c r="AX424" s="15" t="s">
        <v>84</v>
      </c>
      <c r="AY424" s="268" t="s">
        <v>140</v>
      </c>
    </row>
    <row r="425" s="2" customFormat="1" ht="33" customHeight="1">
      <c r="A425" s="38"/>
      <c r="B425" s="39"/>
      <c r="C425" s="219" t="s">
        <v>761</v>
      </c>
      <c r="D425" s="219" t="s">
        <v>143</v>
      </c>
      <c r="E425" s="220" t="s">
        <v>1112</v>
      </c>
      <c r="F425" s="221" t="s">
        <v>1113</v>
      </c>
      <c r="G425" s="222" t="s">
        <v>413</v>
      </c>
      <c r="H425" s="223">
        <v>125</v>
      </c>
      <c r="I425" s="224"/>
      <c r="J425" s="225">
        <f>ROUND(I425*H425,2)</f>
        <v>0</v>
      </c>
      <c r="K425" s="226"/>
      <c r="L425" s="44"/>
      <c r="M425" s="227" t="s">
        <v>1</v>
      </c>
      <c r="N425" s="228" t="s">
        <v>41</v>
      </c>
      <c r="O425" s="91"/>
      <c r="P425" s="229">
        <f>O425*H425</f>
        <v>0</v>
      </c>
      <c r="Q425" s="229">
        <v>0.00011</v>
      </c>
      <c r="R425" s="229">
        <f>Q425*H425</f>
        <v>0.01375</v>
      </c>
      <c r="S425" s="229">
        <v>0</v>
      </c>
      <c r="T425" s="230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1" t="s">
        <v>164</v>
      </c>
      <c r="AT425" s="231" t="s">
        <v>143</v>
      </c>
      <c r="AU425" s="231" t="s">
        <v>86</v>
      </c>
      <c r="AY425" s="17" t="s">
        <v>140</v>
      </c>
      <c r="BE425" s="232">
        <f>IF(N425="základní",J425,0)</f>
        <v>0</v>
      </c>
      <c r="BF425" s="232">
        <f>IF(N425="snížená",J425,0)</f>
        <v>0</v>
      </c>
      <c r="BG425" s="232">
        <f>IF(N425="zákl. přenesená",J425,0)</f>
        <v>0</v>
      </c>
      <c r="BH425" s="232">
        <f>IF(N425="sníž. přenesená",J425,0)</f>
        <v>0</v>
      </c>
      <c r="BI425" s="232">
        <f>IF(N425="nulová",J425,0)</f>
        <v>0</v>
      </c>
      <c r="BJ425" s="17" t="s">
        <v>84</v>
      </c>
      <c r="BK425" s="232">
        <f>ROUND(I425*H425,2)</f>
        <v>0</v>
      </c>
      <c r="BL425" s="17" t="s">
        <v>164</v>
      </c>
      <c r="BM425" s="231" t="s">
        <v>1114</v>
      </c>
    </row>
    <row r="426" s="13" customFormat="1">
      <c r="A426" s="13"/>
      <c r="B426" s="233"/>
      <c r="C426" s="234"/>
      <c r="D426" s="235" t="s">
        <v>149</v>
      </c>
      <c r="E426" s="236" t="s">
        <v>1</v>
      </c>
      <c r="F426" s="237" t="s">
        <v>1115</v>
      </c>
      <c r="G426" s="234"/>
      <c r="H426" s="236" t="s">
        <v>1</v>
      </c>
      <c r="I426" s="238"/>
      <c r="J426" s="234"/>
      <c r="K426" s="234"/>
      <c r="L426" s="239"/>
      <c r="M426" s="240"/>
      <c r="N426" s="241"/>
      <c r="O426" s="241"/>
      <c r="P426" s="241"/>
      <c r="Q426" s="241"/>
      <c r="R426" s="241"/>
      <c r="S426" s="241"/>
      <c r="T426" s="24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3" t="s">
        <v>149</v>
      </c>
      <c r="AU426" s="243" t="s">
        <v>86</v>
      </c>
      <c r="AV426" s="13" t="s">
        <v>84</v>
      </c>
      <c r="AW426" s="13" t="s">
        <v>32</v>
      </c>
      <c r="AX426" s="13" t="s">
        <v>76</v>
      </c>
      <c r="AY426" s="243" t="s">
        <v>140</v>
      </c>
    </row>
    <row r="427" s="14" customFormat="1">
      <c r="A427" s="14"/>
      <c r="B427" s="244"/>
      <c r="C427" s="245"/>
      <c r="D427" s="235" t="s">
        <v>149</v>
      </c>
      <c r="E427" s="246" t="s">
        <v>1</v>
      </c>
      <c r="F427" s="247" t="s">
        <v>1116</v>
      </c>
      <c r="G427" s="245"/>
      <c r="H427" s="248">
        <v>125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4" t="s">
        <v>149</v>
      </c>
      <c r="AU427" s="254" t="s">
        <v>86</v>
      </c>
      <c r="AV427" s="14" t="s">
        <v>86</v>
      </c>
      <c r="AW427" s="14" t="s">
        <v>32</v>
      </c>
      <c r="AX427" s="14" t="s">
        <v>84</v>
      </c>
      <c r="AY427" s="254" t="s">
        <v>140</v>
      </c>
    </row>
    <row r="428" s="2" customFormat="1" ht="37.8" customHeight="1">
      <c r="A428" s="38"/>
      <c r="B428" s="39"/>
      <c r="C428" s="219" t="s">
        <v>767</v>
      </c>
      <c r="D428" s="219" t="s">
        <v>143</v>
      </c>
      <c r="E428" s="220" t="s">
        <v>1117</v>
      </c>
      <c r="F428" s="221" t="s">
        <v>1118</v>
      </c>
      <c r="G428" s="222" t="s">
        <v>352</v>
      </c>
      <c r="H428" s="223">
        <v>7.2000000000000002</v>
      </c>
      <c r="I428" s="224"/>
      <c r="J428" s="225">
        <f>ROUND(I428*H428,2)</f>
        <v>0</v>
      </c>
      <c r="K428" s="226"/>
      <c r="L428" s="44"/>
      <c r="M428" s="227" t="s">
        <v>1</v>
      </c>
      <c r="N428" s="228" t="s">
        <v>41</v>
      </c>
      <c r="O428" s="91"/>
      <c r="P428" s="229">
        <f>O428*H428</f>
        <v>0</v>
      </c>
      <c r="Q428" s="229">
        <v>0.0025999999999999999</v>
      </c>
      <c r="R428" s="229">
        <f>Q428*H428</f>
        <v>0.018720000000000001</v>
      </c>
      <c r="S428" s="229">
        <v>0</v>
      </c>
      <c r="T428" s="230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1" t="s">
        <v>164</v>
      </c>
      <c r="AT428" s="231" t="s">
        <v>143</v>
      </c>
      <c r="AU428" s="231" t="s">
        <v>86</v>
      </c>
      <c r="AY428" s="17" t="s">
        <v>140</v>
      </c>
      <c r="BE428" s="232">
        <f>IF(N428="základní",J428,0)</f>
        <v>0</v>
      </c>
      <c r="BF428" s="232">
        <f>IF(N428="snížená",J428,0)</f>
        <v>0</v>
      </c>
      <c r="BG428" s="232">
        <f>IF(N428="zákl. přenesená",J428,0)</f>
        <v>0</v>
      </c>
      <c r="BH428" s="232">
        <f>IF(N428="sníž. přenesená",J428,0)</f>
        <v>0</v>
      </c>
      <c r="BI428" s="232">
        <f>IF(N428="nulová",J428,0)</f>
        <v>0</v>
      </c>
      <c r="BJ428" s="17" t="s">
        <v>84</v>
      </c>
      <c r="BK428" s="232">
        <f>ROUND(I428*H428,2)</f>
        <v>0</v>
      </c>
      <c r="BL428" s="17" t="s">
        <v>164</v>
      </c>
      <c r="BM428" s="231" t="s">
        <v>1119</v>
      </c>
    </row>
    <row r="429" s="13" customFormat="1">
      <c r="A429" s="13"/>
      <c r="B429" s="233"/>
      <c r="C429" s="234"/>
      <c r="D429" s="235" t="s">
        <v>149</v>
      </c>
      <c r="E429" s="236" t="s">
        <v>1</v>
      </c>
      <c r="F429" s="237" t="s">
        <v>1120</v>
      </c>
      <c r="G429" s="234"/>
      <c r="H429" s="236" t="s">
        <v>1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149</v>
      </c>
      <c r="AU429" s="243" t="s">
        <v>86</v>
      </c>
      <c r="AV429" s="13" t="s">
        <v>84</v>
      </c>
      <c r="AW429" s="13" t="s">
        <v>32</v>
      </c>
      <c r="AX429" s="13" t="s">
        <v>76</v>
      </c>
      <c r="AY429" s="243" t="s">
        <v>140</v>
      </c>
    </row>
    <row r="430" s="14" customFormat="1">
      <c r="A430" s="14"/>
      <c r="B430" s="244"/>
      <c r="C430" s="245"/>
      <c r="D430" s="235" t="s">
        <v>149</v>
      </c>
      <c r="E430" s="246" t="s">
        <v>1</v>
      </c>
      <c r="F430" s="247" t="s">
        <v>1121</v>
      </c>
      <c r="G430" s="245"/>
      <c r="H430" s="248">
        <v>3.2000000000000002</v>
      </c>
      <c r="I430" s="249"/>
      <c r="J430" s="245"/>
      <c r="K430" s="245"/>
      <c r="L430" s="250"/>
      <c r="M430" s="251"/>
      <c r="N430" s="252"/>
      <c r="O430" s="252"/>
      <c r="P430" s="252"/>
      <c r="Q430" s="252"/>
      <c r="R430" s="252"/>
      <c r="S430" s="252"/>
      <c r="T430" s="25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4" t="s">
        <v>149</v>
      </c>
      <c r="AU430" s="254" t="s">
        <v>86</v>
      </c>
      <c r="AV430" s="14" t="s">
        <v>86</v>
      </c>
      <c r="AW430" s="14" t="s">
        <v>32</v>
      </c>
      <c r="AX430" s="14" t="s">
        <v>76</v>
      </c>
      <c r="AY430" s="254" t="s">
        <v>140</v>
      </c>
    </row>
    <row r="431" s="13" customFormat="1">
      <c r="A431" s="13"/>
      <c r="B431" s="233"/>
      <c r="C431" s="234"/>
      <c r="D431" s="235" t="s">
        <v>149</v>
      </c>
      <c r="E431" s="236" t="s">
        <v>1</v>
      </c>
      <c r="F431" s="237" t="s">
        <v>1122</v>
      </c>
      <c r="G431" s="234"/>
      <c r="H431" s="236" t="s">
        <v>1</v>
      </c>
      <c r="I431" s="238"/>
      <c r="J431" s="234"/>
      <c r="K431" s="234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149</v>
      </c>
      <c r="AU431" s="243" t="s">
        <v>86</v>
      </c>
      <c r="AV431" s="13" t="s">
        <v>84</v>
      </c>
      <c r="AW431" s="13" t="s">
        <v>32</v>
      </c>
      <c r="AX431" s="13" t="s">
        <v>76</v>
      </c>
      <c r="AY431" s="243" t="s">
        <v>140</v>
      </c>
    </row>
    <row r="432" s="14" customFormat="1">
      <c r="A432" s="14"/>
      <c r="B432" s="244"/>
      <c r="C432" s="245"/>
      <c r="D432" s="235" t="s">
        <v>149</v>
      </c>
      <c r="E432" s="246" t="s">
        <v>1</v>
      </c>
      <c r="F432" s="247" t="s">
        <v>1123</v>
      </c>
      <c r="G432" s="245"/>
      <c r="H432" s="248">
        <v>4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4" t="s">
        <v>149</v>
      </c>
      <c r="AU432" s="254" t="s">
        <v>86</v>
      </c>
      <c r="AV432" s="14" t="s">
        <v>86</v>
      </c>
      <c r="AW432" s="14" t="s">
        <v>32</v>
      </c>
      <c r="AX432" s="14" t="s">
        <v>76</v>
      </c>
      <c r="AY432" s="254" t="s">
        <v>140</v>
      </c>
    </row>
    <row r="433" s="15" customFormat="1">
      <c r="A433" s="15"/>
      <c r="B433" s="258"/>
      <c r="C433" s="259"/>
      <c r="D433" s="235" t="s">
        <v>149</v>
      </c>
      <c r="E433" s="260" t="s">
        <v>1</v>
      </c>
      <c r="F433" s="261" t="s">
        <v>301</v>
      </c>
      <c r="G433" s="259"/>
      <c r="H433" s="262">
        <v>7.2000000000000002</v>
      </c>
      <c r="I433" s="263"/>
      <c r="J433" s="259"/>
      <c r="K433" s="259"/>
      <c r="L433" s="264"/>
      <c r="M433" s="265"/>
      <c r="N433" s="266"/>
      <c r="O433" s="266"/>
      <c r="P433" s="266"/>
      <c r="Q433" s="266"/>
      <c r="R433" s="266"/>
      <c r="S433" s="266"/>
      <c r="T433" s="267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8" t="s">
        <v>149</v>
      </c>
      <c r="AU433" s="268" t="s">
        <v>86</v>
      </c>
      <c r="AV433" s="15" t="s">
        <v>164</v>
      </c>
      <c r="AW433" s="15" t="s">
        <v>32</v>
      </c>
      <c r="AX433" s="15" t="s">
        <v>84</v>
      </c>
      <c r="AY433" s="268" t="s">
        <v>140</v>
      </c>
    </row>
    <row r="434" s="2" customFormat="1" ht="24.15" customHeight="1">
      <c r="A434" s="38"/>
      <c r="B434" s="39"/>
      <c r="C434" s="219" t="s">
        <v>771</v>
      </c>
      <c r="D434" s="219" t="s">
        <v>143</v>
      </c>
      <c r="E434" s="220" t="s">
        <v>1124</v>
      </c>
      <c r="F434" s="221" t="s">
        <v>1125</v>
      </c>
      <c r="G434" s="222" t="s">
        <v>471</v>
      </c>
      <c r="H434" s="223">
        <v>7</v>
      </c>
      <c r="I434" s="224"/>
      <c r="J434" s="225">
        <f>ROUND(I434*H434,2)</f>
        <v>0</v>
      </c>
      <c r="K434" s="226"/>
      <c r="L434" s="44"/>
      <c r="M434" s="227" t="s">
        <v>1</v>
      </c>
      <c r="N434" s="228" t="s">
        <v>41</v>
      </c>
      <c r="O434" s="91"/>
      <c r="P434" s="229">
        <f>O434*H434</f>
        <v>0</v>
      </c>
      <c r="Q434" s="229">
        <v>0.00158</v>
      </c>
      <c r="R434" s="229">
        <f>Q434*H434</f>
        <v>0.01106</v>
      </c>
      <c r="S434" s="229">
        <v>0</v>
      </c>
      <c r="T434" s="230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1" t="s">
        <v>164</v>
      </c>
      <c r="AT434" s="231" t="s">
        <v>143</v>
      </c>
      <c r="AU434" s="231" t="s">
        <v>86</v>
      </c>
      <c r="AY434" s="17" t="s">
        <v>140</v>
      </c>
      <c r="BE434" s="232">
        <f>IF(N434="základní",J434,0)</f>
        <v>0</v>
      </c>
      <c r="BF434" s="232">
        <f>IF(N434="snížená",J434,0)</f>
        <v>0</v>
      </c>
      <c r="BG434" s="232">
        <f>IF(N434="zákl. přenesená",J434,0)</f>
        <v>0</v>
      </c>
      <c r="BH434" s="232">
        <f>IF(N434="sníž. přenesená",J434,0)</f>
        <v>0</v>
      </c>
      <c r="BI434" s="232">
        <f>IF(N434="nulová",J434,0)</f>
        <v>0</v>
      </c>
      <c r="BJ434" s="17" t="s">
        <v>84</v>
      </c>
      <c r="BK434" s="232">
        <f>ROUND(I434*H434,2)</f>
        <v>0</v>
      </c>
      <c r="BL434" s="17" t="s">
        <v>164</v>
      </c>
      <c r="BM434" s="231" t="s">
        <v>1126</v>
      </c>
    </row>
    <row r="435" s="13" customFormat="1">
      <c r="A435" s="13"/>
      <c r="B435" s="233"/>
      <c r="C435" s="234"/>
      <c r="D435" s="235" t="s">
        <v>149</v>
      </c>
      <c r="E435" s="236" t="s">
        <v>1</v>
      </c>
      <c r="F435" s="237" t="s">
        <v>1127</v>
      </c>
      <c r="G435" s="234"/>
      <c r="H435" s="236" t="s">
        <v>1</v>
      </c>
      <c r="I435" s="238"/>
      <c r="J435" s="234"/>
      <c r="K435" s="234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149</v>
      </c>
      <c r="AU435" s="243" t="s">
        <v>86</v>
      </c>
      <c r="AV435" s="13" t="s">
        <v>84</v>
      </c>
      <c r="AW435" s="13" t="s">
        <v>32</v>
      </c>
      <c r="AX435" s="13" t="s">
        <v>76</v>
      </c>
      <c r="AY435" s="243" t="s">
        <v>140</v>
      </c>
    </row>
    <row r="436" s="14" customFormat="1">
      <c r="A436" s="14"/>
      <c r="B436" s="244"/>
      <c r="C436" s="245"/>
      <c r="D436" s="235" t="s">
        <v>149</v>
      </c>
      <c r="E436" s="246" t="s">
        <v>1</v>
      </c>
      <c r="F436" s="247" t="s">
        <v>1128</v>
      </c>
      <c r="G436" s="245"/>
      <c r="H436" s="248">
        <v>5</v>
      </c>
      <c r="I436" s="249"/>
      <c r="J436" s="245"/>
      <c r="K436" s="245"/>
      <c r="L436" s="250"/>
      <c r="M436" s="251"/>
      <c r="N436" s="252"/>
      <c r="O436" s="252"/>
      <c r="P436" s="252"/>
      <c r="Q436" s="252"/>
      <c r="R436" s="252"/>
      <c r="S436" s="252"/>
      <c r="T436" s="25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4" t="s">
        <v>149</v>
      </c>
      <c r="AU436" s="254" t="s">
        <v>86</v>
      </c>
      <c r="AV436" s="14" t="s">
        <v>86</v>
      </c>
      <c r="AW436" s="14" t="s">
        <v>32</v>
      </c>
      <c r="AX436" s="14" t="s">
        <v>76</v>
      </c>
      <c r="AY436" s="254" t="s">
        <v>140</v>
      </c>
    </row>
    <row r="437" s="13" customFormat="1">
      <c r="A437" s="13"/>
      <c r="B437" s="233"/>
      <c r="C437" s="234"/>
      <c r="D437" s="235" t="s">
        <v>149</v>
      </c>
      <c r="E437" s="236" t="s">
        <v>1</v>
      </c>
      <c r="F437" s="237" t="s">
        <v>1129</v>
      </c>
      <c r="G437" s="234"/>
      <c r="H437" s="236" t="s">
        <v>1</v>
      </c>
      <c r="I437" s="238"/>
      <c r="J437" s="234"/>
      <c r="K437" s="234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149</v>
      </c>
      <c r="AU437" s="243" t="s">
        <v>86</v>
      </c>
      <c r="AV437" s="13" t="s">
        <v>84</v>
      </c>
      <c r="AW437" s="13" t="s">
        <v>32</v>
      </c>
      <c r="AX437" s="13" t="s">
        <v>76</v>
      </c>
      <c r="AY437" s="243" t="s">
        <v>140</v>
      </c>
    </row>
    <row r="438" s="14" customFormat="1">
      <c r="A438" s="14"/>
      <c r="B438" s="244"/>
      <c r="C438" s="245"/>
      <c r="D438" s="235" t="s">
        <v>149</v>
      </c>
      <c r="E438" s="246" t="s">
        <v>1</v>
      </c>
      <c r="F438" s="247" t="s">
        <v>86</v>
      </c>
      <c r="G438" s="245"/>
      <c r="H438" s="248">
        <v>2</v>
      </c>
      <c r="I438" s="249"/>
      <c r="J438" s="245"/>
      <c r="K438" s="245"/>
      <c r="L438" s="250"/>
      <c r="M438" s="251"/>
      <c r="N438" s="252"/>
      <c r="O438" s="252"/>
      <c r="P438" s="252"/>
      <c r="Q438" s="252"/>
      <c r="R438" s="252"/>
      <c r="S438" s="252"/>
      <c r="T438" s="25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4" t="s">
        <v>149</v>
      </c>
      <c r="AU438" s="254" t="s">
        <v>86</v>
      </c>
      <c r="AV438" s="14" t="s">
        <v>86</v>
      </c>
      <c r="AW438" s="14" t="s">
        <v>32</v>
      </c>
      <c r="AX438" s="14" t="s">
        <v>76</v>
      </c>
      <c r="AY438" s="254" t="s">
        <v>140</v>
      </c>
    </row>
    <row r="439" s="15" customFormat="1">
      <c r="A439" s="15"/>
      <c r="B439" s="258"/>
      <c r="C439" s="259"/>
      <c r="D439" s="235" t="s">
        <v>149</v>
      </c>
      <c r="E439" s="260" t="s">
        <v>1</v>
      </c>
      <c r="F439" s="261" t="s">
        <v>301</v>
      </c>
      <c r="G439" s="259"/>
      <c r="H439" s="262">
        <v>7</v>
      </c>
      <c r="I439" s="263"/>
      <c r="J439" s="259"/>
      <c r="K439" s="259"/>
      <c r="L439" s="264"/>
      <c r="M439" s="265"/>
      <c r="N439" s="266"/>
      <c r="O439" s="266"/>
      <c r="P439" s="266"/>
      <c r="Q439" s="266"/>
      <c r="R439" s="266"/>
      <c r="S439" s="266"/>
      <c r="T439" s="267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8" t="s">
        <v>149</v>
      </c>
      <c r="AU439" s="268" t="s">
        <v>86</v>
      </c>
      <c r="AV439" s="15" t="s">
        <v>164</v>
      </c>
      <c r="AW439" s="15" t="s">
        <v>32</v>
      </c>
      <c r="AX439" s="15" t="s">
        <v>84</v>
      </c>
      <c r="AY439" s="268" t="s">
        <v>140</v>
      </c>
    </row>
    <row r="440" s="2" customFormat="1" ht="37.8" customHeight="1">
      <c r="A440" s="38"/>
      <c r="B440" s="39"/>
      <c r="C440" s="219" t="s">
        <v>1130</v>
      </c>
      <c r="D440" s="219" t="s">
        <v>143</v>
      </c>
      <c r="E440" s="220" t="s">
        <v>1131</v>
      </c>
      <c r="F440" s="221" t="s">
        <v>1132</v>
      </c>
      <c r="G440" s="222" t="s">
        <v>413</v>
      </c>
      <c r="H440" s="223">
        <v>195</v>
      </c>
      <c r="I440" s="224"/>
      <c r="J440" s="225">
        <f>ROUND(I440*H440,2)</f>
        <v>0</v>
      </c>
      <c r="K440" s="226"/>
      <c r="L440" s="44"/>
      <c r="M440" s="227" t="s">
        <v>1</v>
      </c>
      <c r="N440" s="228" t="s">
        <v>41</v>
      </c>
      <c r="O440" s="91"/>
      <c r="P440" s="229">
        <f>O440*H440</f>
        <v>0</v>
      </c>
      <c r="Q440" s="229">
        <v>0</v>
      </c>
      <c r="R440" s="229">
        <f>Q440*H440</f>
        <v>0</v>
      </c>
      <c r="S440" s="229">
        <v>0</v>
      </c>
      <c r="T440" s="230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31" t="s">
        <v>164</v>
      </c>
      <c r="AT440" s="231" t="s">
        <v>143</v>
      </c>
      <c r="AU440" s="231" t="s">
        <v>86</v>
      </c>
      <c r="AY440" s="17" t="s">
        <v>140</v>
      </c>
      <c r="BE440" s="232">
        <f>IF(N440="základní",J440,0)</f>
        <v>0</v>
      </c>
      <c r="BF440" s="232">
        <f>IF(N440="snížená",J440,0)</f>
        <v>0</v>
      </c>
      <c r="BG440" s="232">
        <f>IF(N440="zákl. přenesená",J440,0)</f>
        <v>0</v>
      </c>
      <c r="BH440" s="232">
        <f>IF(N440="sníž. přenesená",J440,0)</f>
        <v>0</v>
      </c>
      <c r="BI440" s="232">
        <f>IF(N440="nulová",J440,0)</f>
        <v>0</v>
      </c>
      <c r="BJ440" s="17" t="s">
        <v>84</v>
      </c>
      <c r="BK440" s="232">
        <f>ROUND(I440*H440,2)</f>
        <v>0</v>
      </c>
      <c r="BL440" s="17" t="s">
        <v>164</v>
      </c>
      <c r="BM440" s="231" t="s">
        <v>1133</v>
      </c>
    </row>
    <row r="441" s="14" customFormat="1">
      <c r="A441" s="14"/>
      <c r="B441" s="244"/>
      <c r="C441" s="245"/>
      <c r="D441" s="235" t="s">
        <v>149</v>
      </c>
      <c r="E441" s="246" t="s">
        <v>1</v>
      </c>
      <c r="F441" s="247" t="s">
        <v>1134</v>
      </c>
      <c r="G441" s="245"/>
      <c r="H441" s="248">
        <v>195</v>
      </c>
      <c r="I441" s="249"/>
      <c r="J441" s="245"/>
      <c r="K441" s="245"/>
      <c r="L441" s="250"/>
      <c r="M441" s="251"/>
      <c r="N441" s="252"/>
      <c r="O441" s="252"/>
      <c r="P441" s="252"/>
      <c r="Q441" s="252"/>
      <c r="R441" s="252"/>
      <c r="S441" s="252"/>
      <c r="T441" s="25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4" t="s">
        <v>149</v>
      </c>
      <c r="AU441" s="254" t="s">
        <v>86</v>
      </c>
      <c r="AV441" s="14" t="s">
        <v>86</v>
      </c>
      <c r="AW441" s="14" t="s">
        <v>32</v>
      </c>
      <c r="AX441" s="14" t="s">
        <v>84</v>
      </c>
      <c r="AY441" s="254" t="s">
        <v>140</v>
      </c>
    </row>
    <row r="442" s="2" customFormat="1" ht="37.8" customHeight="1">
      <c r="A442" s="38"/>
      <c r="B442" s="39"/>
      <c r="C442" s="219" t="s">
        <v>1135</v>
      </c>
      <c r="D442" s="219" t="s">
        <v>143</v>
      </c>
      <c r="E442" s="220" t="s">
        <v>1136</v>
      </c>
      <c r="F442" s="221" t="s">
        <v>1137</v>
      </c>
      <c r="G442" s="222" t="s">
        <v>352</v>
      </c>
      <c r="H442" s="223">
        <v>7.2000000000000002</v>
      </c>
      <c r="I442" s="224"/>
      <c r="J442" s="225">
        <f>ROUND(I442*H442,2)</f>
        <v>0</v>
      </c>
      <c r="K442" s="226"/>
      <c r="L442" s="44"/>
      <c r="M442" s="227" t="s">
        <v>1</v>
      </c>
      <c r="N442" s="228" t="s">
        <v>41</v>
      </c>
      <c r="O442" s="91"/>
      <c r="P442" s="229">
        <f>O442*H442</f>
        <v>0</v>
      </c>
      <c r="Q442" s="229">
        <v>1.0000000000000001E-05</v>
      </c>
      <c r="R442" s="229">
        <f>Q442*H442</f>
        <v>7.2000000000000002E-05</v>
      </c>
      <c r="S442" s="229">
        <v>0</v>
      </c>
      <c r="T442" s="230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31" t="s">
        <v>164</v>
      </c>
      <c r="AT442" s="231" t="s">
        <v>143</v>
      </c>
      <c r="AU442" s="231" t="s">
        <v>86</v>
      </c>
      <c r="AY442" s="17" t="s">
        <v>140</v>
      </c>
      <c r="BE442" s="232">
        <f>IF(N442="základní",J442,0)</f>
        <v>0</v>
      </c>
      <c r="BF442" s="232">
        <f>IF(N442="snížená",J442,0)</f>
        <v>0</v>
      </c>
      <c r="BG442" s="232">
        <f>IF(N442="zákl. přenesená",J442,0)</f>
        <v>0</v>
      </c>
      <c r="BH442" s="232">
        <f>IF(N442="sníž. přenesená",J442,0)</f>
        <v>0</v>
      </c>
      <c r="BI442" s="232">
        <f>IF(N442="nulová",J442,0)</f>
        <v>0</v>
      </c>
      <c r="BJ442" s="17" t="s">
        <v>84</v>
      </c>
      <c r="BK442" s="232">
        <f>ROUND(I442*H442,2)</f>
        <v>0</v>
      </c>
      <c r="BL442" s="17" t="s">
        <v>164</v>
      </c>
      <c r="BM442" s="231" t="s">
        <v>1138</v>
      </c>
    </row>
    <row r="443" s="14" customFormat="1">
      <c r="A443" s="14"/>
      <c r="B443" s="244"/>
      <c r="C443" s="245"/>
      <c r="D443" s="235" t="s">
        <v>149</v>
      </c>
      <c r="E443" s="246" t="s">
        <v>1</v>
      </c>
      <c r="F443" s="247" t="s">
        <v>1139</v>
      </c>
      <c r="G443" s="245"/>
      <c r="H443" s="248">
        <v>7.2000000000000002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4" t="s">
        <v>149</v>
      </c>
      <c r="AU443" s="254" t="s">
        <v>86</v>
      </c>
      <c r="AV443" s="14" t="s">
        <v>86</v>
      </c>
      <c r="AW443" s="14" t="s">
        <v>32</v>
      </c>
      <c r="AX443" s="14" t="s">
        <v>84</v>
      </c>
      <c r="AY443" s="254" t="s">
        <v>140</v>
      </c>
    </row>
    <row r="444" s="2" customFormat="1" ht="66.75" customHeight="1">
      <c r="A444" s="38"/>
      <c r="B444" s="39"/>
      <c r="C444" s="219" t="s">
        <v>1140</v>
      </c>
      <c r="D444" s="219" t="s">
        <v>143</v>
      </c>
      <c r="E444" s="220" t="s">
        <v>1141</v>
      </c>
      <c r="F444" s="221" t="s">
        <v>1142</v>
      </c>
      <c r="G444" s="222" t="s">
        <v>413</v>
      </c>
      <c r="H444" s="223">
        <v>120</v>
      </c>
      <c r="I444" s="224"/>
      <c r="J444" s="225">
        <f>ROUND(I444*H444,2)</f>
        <v>0</v>
      </c>
      <c r="K444" s="226"/>
      <c r="L444" s="44"/>
      <c r="M444" s="227" t="s">
        <v>1</v>
      </c>
      <c r="N444" s="228" t="s">
        <v>41</v>
      </c>
      <c r="O444" s="91"/>
      <c r="P444" s="229">
        <f>O444*H444</f>
        <v>0</v>
      </c>
      <c r="Q444" s="229">
        <v>0.089779999999999999</v>
      </c>
      <c r="R444" s="229">
        <f>Q444*H444</f>
        <v>10.7736</v>
      </c>
      <c r="S444" s="229">
        <v>0</v>
      </c>
      <c r="T444" s="230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31" t="s">
        <v>164</v>
      </c>
      <c r="AT444" s="231" t="s">
        <v>143</v>
      </c>
      <c r="AU444" s="231" t="s">
        <v>86</v>
      </c>
      <c r="AY444" s="17" t="s">
        <v>140</v>
      </c>
      <c r="BE444" s="232">
        <f>IF(N444="základní",J444,0)</f>
        <v>0</v>
      </c>
      <c r="BF444" s="232">
        <f>IF(N444="snížená",J444,0)</f>
        <v>0</v>
      </c>
      <c r="BG444" s="232">
        <f>IF(N444="zákl. přenesená",J444,0)</f>
        <v>0</v>
      </c>
      <c r="BH444" s="232">
        <f>IF(N444="sníž. přenesená",J444,0)</f>
        <v>0</v>
      </c>
      <c r="BI444" s="232">
        <f>IF(N444="nulová",J444,0)</f>
        <v>0</v>
      </c>
      <c r="BJ444" s="17" t="s">
        <v>84</v>
      </c>
      <c r="BK444" s="232">
        <f>ROUND(I444*H444,2)</f>
        <v>0</v>
      </c>
      <c r="BL444" s="17" t="s">
        <v>164</v>
      </c>
      <c r="BM444" s="231" t="s">
        <v>1143</v>
      </c>
    </row>
    <row r="445" s="14" customFormat="1">
      <c r="A445" s="14"/>
      <c r="B445" s="244"/>
      <c r="C445" s="245"/>
      <c r="D445" s="235" t="s">
        <v>149</v>
      </c>
      <c r="E445" s="246" t="s">
        <v>1</v>
      </c>
      <c r="F445" s="247" t="s">
        <v>1144</v>
      </c>
      <c r="G445" s="245"/>
      <c r="H445" s="248">
        <v>120</v>
      </c>
      <c r="I445" s="249"/>
      <c r="J445" s="245"/>
      <c r="K445" s="245"/>
      <c r="L445" s="250"/>
      <c r="M445" s="251"/>
      <c r="N445" s="252"/>
      <c r="O445" s="252"/>
      <c r="P445" s="252"/>
      <c r="Q445" s="252"/>
      <c r="R445" s="252"/>
      <c r="S445" s="252"/>
      <c r="T445" s="25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4" t="s">
        <v>149</v>
      </c>
      <c r="AU445" s="254" t="s">
        <v>86</v>
      </c>
      <c r="AV445" s="14" t="s">
        <v>86</v>
      </c>
      <c r="AW445" s="14" t="s">
        <v>32</v>
      </c>
      <c r="AX445" s="14" t="s">
        <v>84</v>
      </c>
      <c r="AY445" s="254" t="s">
        <v>140</v>
      </c>
    </row>
    <row r="446" s="2" customFormat="1" ht="16.5" customHeight="1">
      <c r="A446" s="38"/>
      <c r="B446" s="39"/>
      <c r="C446" s="269" t="s">
        <v>1145</v>
      </c>
      <c r="D446" s="269" t="s">
        <v>334</v>
      </c>
      <c r="E446" s="270" t="s">
        <v>984</v>
      </c>
      <c r="F446" s="271" t="s">
        <v>985</v>
      </c>
      <c r="G446" s="272" t="s">
        <v>352</v>
      </c>
      <c r="H446" s="273">
        <v>12.6</v>
      </c>
      <c r="I446" s="274"/>
      <c r="J446" s="275">
        <f>ROUND(I446*H446,2)</f>
        <v>0</v>
      </c>
      <c r="K446" s="276"/>
      <c r="L446" s="277"/>
      <c r="M446" s="278" t="s">
        <v>1</v>
      </c>
      <c r="N446" s="279" t="s">
        <v>41</v>
      </c>
      <c r="O446" s="91"/>
      <c r="P446" s="229">
        <f>O446*H446</f>
        <v>0</v>
      </c>
      <c r="Q446" s="229">
        <v>0.222</v>
      </c>
      <c r="R446" s="229">
        <f>Q446*H446</f>
        <v>2.7972000000000001</v>
      </c>
      <c r="S446" s="229">
        <v>0</v>
      </c>
      <c r="T446" s="230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31" t="s">
        <v>190</v>
      </c>
      <c r="AT446" s="231" t="s">
        <v>334</v>
      </c>
      <c r="AU446" s="231" t="s">
        <v>86</v>
      </c>
      <c r="AY446" s="17" t="s">
        <v>140</v>
      </c>
      <c r="BE446" s="232">
        <f>IF(N446="základní",J446,0)</f>
        <v>0</v>
      </c>
      <c r="BF446" s="232">
        <f>IF(N446="snížená",J446,0)</f>
        <v>0</v>
      </c>
      <c r="BG446" s="232">
        <f>IF(N446="zákl. přenesená",J446,0)</f>
        <v>0</v>
      </c>
      <c r="BH446" s="232">
        <f>IF(N446="sníž. přenesená",J446,0)</f>
        <v>0</v>
      </c>
      <c r="BI446" s="232">
        <f>IF(N446="nulová",J446,0)</f>
        <v>0</v>
      </c>
      <c r="BJ446" s="17" t="s">
        <v>84</v>
      </c>
      <c r="BK446" s="232">
        <f>ROUND(I446*H446,2)</f>
        <v>0</v>
      </c>
      <c r="BL446" s="17" t="s">
        <v>164</v>
      </c>
      <c r="BM446" s="231" t="s">
        <v>1146</v>
      </c>
    </row>
    <row r="447" s="14" customFormat="1">
      <c r="A447" s="14"/>
      <c r="B447" s="244"/>
      <c r="C447" s="245"/>
      <c r="D447" s="235" t="s">
        <v>149</v>
      </c>
      <c r="E447" s="246" t="s">
        <v>1</v>
      </c>
      <c r="F447" s="247" t="s">
        <v>1147</v>
      </c>
      <c r="G447" s="245"/>
      <c r="H447" s="248">
        <v>120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4" t="s">
        <v>149</v>
      </c>
      <c r="AU447" s="254" t="s">
        <v>86</v>
      </c>
      <c r="AV447" s="14" t="s">
        <v>86</v>
      </c>
      <c r="AW447" s="14" t="s">
        <v>32</v>
      </c>
      <c r="AX447" s="14" t="s">
        <v>84</v>
      </c>
      <c r="AY447" s="254" t="s">
        <v>140</v>
      </c>
    </row>
    <row r="448" s="14" customFormat="1">
      <c r="A448" s="14"/>
      <c r="B448" s="244"/>
      <c r="C448" s="245"/>
      <c r="D448" s="235" t="s">
        <v>149</v>
      </c>
      <c r="E448" s="245"/>
      <c r="F448" s="247" t="s">
        <v>1148</v>
      </c>
      <c r="G448" s="245"/>
      <c r="H448" s="248">
        <v>12.6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4" t="s">
        <v>149</v>
      </c>
      <c r="AU448" s="254" t="s">
        <v>86</v>
      </c>
      <c r="AV448" s="14" t="s">
        <v>86</v>
      </c>
      <c r="AW448" s="14" t="s">
        <v>4</v>
      </c>
      <c r="AX448" s="14" t="s">
        <v>84</v>
      </c>
      <c r="AY448" s="254" t="s">
        <v>140</v>
      </c>
    </row>
    <row r="449" s="2" customFormat="1" ht="49.05" customHeight="1">
      <c r="A449" s="38"/>
      <c r="B449" s="39"/>
      <c r="C449" s="219" t="s">
        <v>728</v>
      </c>
      <c r="D449" s="219" t="s">
        <v>143</v>
      </c>
      <c r="E449" s="220" t="s">
        <v>692</v>
      </c>
      <c r="F449" s="221" t="s">
        <v>693</v>
      </c>
      <c r="G449" s="222" t="s">
        <v>413</v>
      </c>
      <c r="H449" s="223">
        <v>490</v>
      </c>
      <c r="I449" s="224"/>
      <c r="J449" s="225">
        <f>ROUND(I449*H449,2)</f>
        <v>0</v>
      </c>
      <c r="K449" s="226"/>
      <c r="L449" s="44"/>
      <c r="M449" s="227" t="s">
        <v>1</v>
      </c>
      <c r="N449" s="228" t="s">
        <v>41</v>
      </c>
      <c r="O449" s="91"/>
      <c r="P449" s="229">
        <f>O449*H449</f>
        <v>0</v>
      </c>
      <c r="Q449" s="229">
        <v>0.15540000000000001</v>
      </c>
      <c r="R449" s="229">
        <f>Q449*H449</f>
        <v>76.146000000000001</v>
      </c>
      <c r="S449" s="229">
        <v>0</v>
      </c>
      <c r="T449" s="230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1" t="s">
        <v>164</v>
      </c>
      <c r="AT449" s="231" t="s">
        <v>143</v>
      </c>
      <c r="AU449" s="231" t="s">
        <v>86</v>
      </c>
      <c r="AY449" s="17" t="s">
        <v>140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17" t="s">
        <v>84</v>
      </c>
      <c r="BK449" s="232">
        <f>ROUND(I449*H449,2)</f>
        <v>0</v>
      </c>
      <c r="BL449" s="17" t="s">
        <v>164</v>
      </c>
      <c r="BM449" s="231" t="s">
        <v>1149</v>
      </c>
    </row>
    <row r="450" s="13" customFormat="1">
      <c r="A450" s="13"/>
      <c r="B450" s="233"/>
      <c r="C450" s="234"/>
      <c r="D450" s="235" t="s">
        <v>149</v>
      </c>
      <c r="E450" s="236" t="s">
        <v>1</v>
      </c>
      <c r="F450" s="237" t="s">
        <v>695</v>
      </c>
      <c r="G450" s="234"/>
      <c r="H450" s="236" t="s">
        <v>1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149</v>
      </c>
      <c r="AU450" s="243" t="s">
        <v>86</v>
      </c>
      <c r="AV450" s="13" t="s">
        <v>84</v>
      </c>
      <c r="AW450" s="13" t="s">
        <v>32</v>
      </c>
      <c r="AX450" s="13" t="s">
        <v>76</v>
      </c>
      <c r="AY450" s="243" t="s">
        <v>140</v>
      </c>
    </row>
    <row r="451" s="14" customFormat="1">
      <c r="A451" s="14"/>
      <c r="B451" s="244"/>
      <c r="C451" s="245"/>
      <c r="D451" s="235" t="s">
        <v>149</v>
      </c>
      <c r="E451" s="246" t="s">
        <v>1</v>
      </c>
      <c r="F451" s="247" t="s">
        <v>1150</v>
      </c>
      <c r="G451" s="245"/>
      <c r="H451" s="248">
        <v>270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4" t="s">
        <v>149</v>
      </c>
      <c r="AU451" s="254" t="s">
        <v>86</v>
      </c>
      <c r="AV451" s="14" t="s">
        <v>86</v>
      </c>
      <c r="AW451" s="14" t="s">
        <v>32</v>
      </c>
      <c r="AX451" s="14" t="s">
        <v>76</v>
      </c>
      <c r="AY451" s="254" t="s">
        <v>140</v>
      </c>
    </row>
    <row r="452" s="13" customFormat="1">
      <c r="A452" s="13"/>
      <c r="B452" s="233"/>
      <c r="C452" s="234"/>
      <c r="D452" s="235" t="s">
        <v>149</v>
      </c>
      <c r="E452" s="236" t="s">
        <v>1</v>
      </c>
      <c r="F452" s="237" t="s">
        <v>697</v>
      </c>
      <c r="G452" s="234"/>
      <c r="H452" s="236" t="s">
        <v>1</v>
      </c>
      <c r="I452" s="238"/>
      <c r="J452" s="234"/>
      <c r="K452" s="234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149</v>
      </c>
      <c r="AU452" s="243" t="s">
        <v>86</v>
      </c>
      <c r="AV452" s="13" t="s">
        <v>84</v>
      </c>
      <c r="AW452" s="13" t="s">
        <v>32</v>
      </c>
      <c r="AX452" s="13" t="s">
        <v>76</v>
      </c>
      <c r="AY452" s="243" t="s">
        <v>140</v>
      </c>
    </row>
    <row r="453" s="14" customFormat="1">
      <c r="A453" s="14"/>
      <c r="B453" s="244"/>
      <c r="C453" s="245"/>
      <c r="D453" s="235" t="s">
        <v>149</v>
      </c>
      <c r="E453" s="246" t="s">
        <v>1</v>
      </c>
      <c r="F453" s="247" t="s">
        <v>714</v>
      </c>
      <c r="G453" s="245"/>
      <c r="H453" s="248">
        <v>220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4" t="s">
        <v>149</v>
      </c>
      <c r="AU453" s="254" t="s">
        <v>86</v>
      </c>
      <c r="AV453" s="14" t="s">
        <v>86</v>
      </c>
      <c r="AW453" s="14" t="s">
        <v>32</v>
      </c>
      <c r="AX453" s="14" t="s">
        <v>76</v>
      </c>
      <c r="AY453" s="254" t="s">
        <v>140</v>
      </c>
    </row>
    <row r="454" s="15" customFormat="1">
      <c r="A454" s="15"/>
      <c r="B454" s="258"/>
      <c r="C454" s="259"/>
      <c r="D454" s="235" t="s">
        <v>149</v>
      </c>
      <c r="E454" s="260" t="s">
        <v>1</v>
      </c>
      <c r="F454" s="261" t="s">
        <v>301</v>
      </c>
      <c r="G454" s="259"/>
      <c r="H454" s="262">
        <v>490</v>
      </c>
      <c r="I454" s="263"/>
      <c r="J454" s="259"/>
      <c r="K454" s="259"/>
      <c r="L454" s="264"/>
      <c r="M454" s="265"/>
      <c r="N454" s="266"/>
      <c r="O454" s="266"/>
      <c r="P454" s="266"/>
      <c r="Q454" s="266"/>
      <c r="R454" s="266"/>
      <c r="S454" s="266"/>
      <c r="T454" s="267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8" t="s">
        <v>149</v>
      </c>
      <c r="AU454" s="268" t="s">
        <v>86</v>
      </c>
      <c r="AV454" s="15" t="s">
        <v>164</v>
      </c>
      <c r="AW454" s="15" t="s">
        <v>32</v>
      </c>
      <c r="AX454" s="15" t="s">
        <v>84</v>
      </c>
      <c r="AY454" s="268" t="s">
        <v>140</v>
      </c>
    </row>
    <row r="455" s="2" customFormat="1" ht="16.5" customHeight="1">
      <c r="A455" s="38"/>
      <c r="B455" s="39"/>
      <c r="C455" s="269" t="s">
        <v>872</v>
      </c>
      <c r="D455" s="269" t="s">
        <v>334</v>
      </c>
      <c r="E455" s="270" t="s">
        <v>700</v>
      </c>
      <c r="F455" s="271" t="s">
        <v>701</v>
      </c>
      <c r="G455" s="272" t="s">
        <v>413</v>
      </c>
      <c r="H455" s="273">
        <v>274.05000000000001</v>
      </c>
      <c r="I455" s="274"/>
      <c r="J455" s="275">
        <f>ROUND(I455*H455,2)</f>
        <v>0</v>
      </c>
      <c r="K455" s="276"/>
      <c r="L455" s="277"/>
      <c r="M455" s="278" t="s">
        <v>1</v>
      </c>
      <c r="N455" s="279" t="s">
        <v>41</v>
      </c>
      <c r="O455" s="91"/>
      <c r="P455" s="229">
        <f>O455*H455</f>
        <v>0</v>
      </c>
      <c r="Q455" s="229">
        <v>0.081000000000000003</v>
      </c>
      <c r="R455" s="229">
        <f>Q455*H455</f>
        <v>22.198050000000002</v>
      </c>
      <c r="S455" s="229">
        <v>0</v>
      </c>
      <c r="T455" s="230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31" t="s">
        <v>190</v>
      </c>
      <c r="AT455" s="231" t="s">
        <v>334</v>
      </c>
      <c r="AU455" s="231" t="s">
        <v>86</v>
      </c>
      <c r="AY455" s="17" t="s">
        <v>140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17" t="s">
        <v>84</v>
      </c>
      <c r="BK455" s="232">
        <f>ROUND(I455*H455,2)</f>
        <v>0</v>
      </c>
      <c r="BL455" s="17" t="s">
        <v>164</v>
      </c>
      <c r="BM455" s="231" t="s">
        <v>1151</v>
      </c>
    </row>
    <row r="456" s="14" customFormat="1">
      <c r="A456" s="14"/>
      <c r="B456" s="244"/>
      <c r="C456" s="245"/>
      <c r="D456" s="235" t="s">
        <v>149</v>
      </c>
      <c r="E456" s="246" t="s">
        <v>1</v>
      </c>
      <c r="F456" s="247" t="s">
        <v>1150</v>
      </c>
      <c r="G456" s="245"/>
      <c r="H456" s="248">
        <v>270</v>
      </c>
      <c r="I456" s="249"/>
      <c r="J456" s="245"/>
      <c r="K456" s="245"/>
      <c r="L456" s="250"/>
      <c r="M456" s="251"/>
      <c r="N456" s="252"/>
      <c r="O456" s="252"/>
      <c r="P456" s="252"/>
      <c r="Q456" s="252"/>
      <c r="R456" s="252"/>
      <c r="S456" s="252"/>
      <c r="T456" s="25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4" t="s">
        <v>149</v>
      </c>
      <c r="AU456" s="254" t="s">
        <v>86</v>
      </c>
      <c r="AV456" s="14" t="s">
        <v>86</v>
      </c>
      <c r="AW456" s="14" t="s">
        <v>32</v>
      </c>
      <c r="AX456" s="14" t="s">
        <v>84</v>
      </c>
      <c r="AY456" s="254" t="s">
        <v>140</v>
      </c>
    </row>
    <row r="457" s="14" customFormat="1">
      <c r="A457" s="14"/>
      <c r="B457" s="244"/>
      <c r="C457" s="245"/>
      <c r="D457" s="235" t="s">
        <v>149</v>
      </c>
      <c r="E457" s="245"/>
      <c r="F457" s="247" t="s">
        <v>1152</v>
      </c>
      <c r="G457" s="245"/>
      <c r="H457" s="248">
        <v>274.05000000000001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4" t="s">
        <v>149</v>
      </c>
      <c r="AU457" s="254" t="s">
        <v>86</v>
      </c>
      <c r="AV457" s="14" t="s">
        <v>86</v>
      </c>
      <c r="AW457" s="14" t="s">
        <v>4</v>
      </c>
      <c r="AX457" s="14" t="s">
        <v>84</v>
      </c>
      <c r="AY457" s="254" t="s">
        <v>140</v>
      </c>
    </row>
    <row r="458" s="2" customFormat="1" ht="21.75" customHeight="1">
      <c r="A458" s="38"/>
      <c r="B458" s="39"/>
      <c r="C458" s="269" t="s">
        <v>1153</v>
      </c>
      <c r="D458" s="269" t="s">
        <v>334</v>
      </c>
      <c r="E458" s="270" t="s">
        <v>705</v>
      </c>
      <c r="F458" s="271" t="s">
        <v>706</v>
      </c>
      <c r="G458" s="272" t="s">
        <v>413</v>
      </c>
      <c r="H458" s="273">
        <v>223.30000000000001</v>
      </c>
      <c r="I458" s="274"/>
      <c r="J458" s="275">
        <f>ROUND(I458*H458,2)</f>
        <v>0</v>
      </c>
      <c r="K458" s="276"/>
      <c r="L458" s="277"/>
      <c r="M458" s="278" t="s">
        <v>1</v>
      </c>
      <c r="N458" s="279" t="s">
        <v>41</v>
      </c>
      <c r="O458" s="91"/>
      <c r="P458" s="229">
        <f>O458*H458</f>
        <v>0</v>
      </c>
      <c r="Q458" s="229">
        <v>0.048300000000000003</v>
      </c>
      <c r="R458" s="229">
        <f>Q458*H458</f>
        <v>10.785390000000001</v>
      </c>
      <c r="S458" s="229">
        <v>0</v>
      </c>
      <c r="T458" s="230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31" t="s">
        <v>190</v>
      </c>
      <c r="AT458" s="231" t="s">
        <v>334</v>
      </c>
      <c r="AU458" s="231" t="s">
        <v>86</v>
      </c>
      <c r="AY458" s="17" t="s">
        <v>140</v>
      </c>
      <c r="BE458" s="232">
        <f>IF(N458="základní",J458,0)</f>
        <v>0</v>
      </c>
      <c r="BF458" s="232">
        <f>IF(N458="snížená",J458,0)</f>
        <v>0</v>
      </c>
      <c r="BG458" s="232">
        <f>IF(N458="zákl. přenesená",J458,0)</f>
        <v>0</v>
      </c>
      <c r="BH458" s="232">
        <f>IF(N458="sníž. přenesená",J458,0)</f>
        <v>0</v>
      </c>
      <c r="BI458" s="232">
        <f>IF(N458="nulová",J458,0)</f>
        <v>0</v>
      </c>
      <c r="BJ458" s="17" t="s">
        <v>84</v>
      </c>
      <c r="BK458" s="232">
        <f>ROUND(I458*H458,2)</f>
        <v>0</v>
      </c>
      <c r="BL458" s="17" t="s">
        <v>164</v>
      </c>
      <c r="BM458" s="231" t="s">
        <v>1154</v>
      </c>
    </row>
    <row r="459" s="14" customFormat="1">
      <c r="A459" s="14"/>
      <c r="B459" s="244"/>
      <c r="C459" s="245"/>
      <c r="D459" s="235" t="s">
        <v>149</v>
      </c>
      <c r="E459" s="246" t="s">
        <v>1</v>
      </c>
      <c r="F459" s="247" t="s">
        <v>714</v>
      </c>
      <c r="G459" s="245"/>
      <c r="H459" s="248">
        <v>220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4" t="s">
        <v>149</v>
      </c>
      <c r="AU459" s="254" t="s">
        <v>86</v>
      </c>
      <c r="AV459" s="14" t="s">
        <v>86</v>
      </c>
      <c r="AW459" s="14" t="s">
        <v>32</v>
      </c>
      <c r="AX459" s="14" t="s">
        <v>84</v>
      </c>
      <c r="AY459" s="254" t="s">
        <v>140</v>
      </c>
    </row>
    <row r="460" s="14" customFormat="1">
      <c r="A460" s="14"/>
      <c r="B460" s="244"/>
      <c r="C460" s="245"/>
      <c r="D460" s="235" t="s">
        <v>149</v>
      </c>
      <c r="E460" s="245"/>
      <c r="F460" s="247" t="s">
        <v>1155</v>
      </c>
      <c r="G460" s="245"/>
      <c r="H460" s="248">
        <v>223.30000000000001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4" t="s">
        <v>149</v>
      </c>
      <c r="AU460" s="254" t="s">
        <v>86</v>
      </c>
      <c r="AV460" s="14" t="s">
        <v>86</v>
      </c>
      <c r="AW460" s="14" t="s">
        <v>4</v>
      </c>
      <c r="AX460" s="14" t="s">
        <v>84</v>
      </c>
      <c r="AY460" s="254" t="s">
        <v>140</v>
      </c>
    </row>
    <row r="461" s="2" customFormat="1" ht="49.05" customHeight="1">
      <c r="A461" s="38"/>
      <c r="B461" s="39"/>
      <c r="C461" s="219" t="s">
        <v>1156</v>
      </c>
      <c r="D461" s="219" t="s">
        <v>143</v>
      </c>
      <c r="E461" s="220" t="s">
        <v>710</v>
      </c>
      <c r="F461" s="221" t="s">
        <v>711</v>
      </c>
      <c r="G461" s="222" t="s">
        <v>413</v>
      </c>
      <c r="H461" s="223">
        <v>10</v>
      </c>
      <c r="I461" s="224"/>
      <c r="J461" s="225">
        <f>ROUND(I461*H461,2)</f>
        <v>0</v>
      </c>
      <c r="K461" s="226"/>
      <c r="L461" s="44"/>
      <c r="M461" s="227" t="s">
        <v>1</v>
      </c>
      <c r="N461" s="228" t="s">
        <v>41</v>
      </c>
      <c r="O461" s="91"/>
      <c r="P461" s="229">
        <f>O461*H461</f>
        <v>0</v>
      </c>
      <c r="Q461" s="229">
        <v>0.16849</v>
      </c>
      <c r="R461" s="229">
        <f>Q461*H461</f>
        <v>1.6849000000000001</v>
      </c>
      <c r="S461" s="229">
        <v>0</v>
      </c>
      <c r="T461" s="230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31" t="s">
        <v>164</v>
      </c>
      <c r="AT461" s="231" t="s">
        <v>143</v>
      </c>
      <c r="AU461" s="231" t="s">
        <v>86</v>
      </c>
      <c r="AY461" s="17" t="s">
        <v>140</v>
      </c>
      <c r="BE461" s="232">
        <f>IF(N461="základní",J461,0)</f>
        <v>0</v>
      </c>
      <c r="BF461" s="232">
        <f>IF(N461="snížená",J461,0)</f>
        <v>0</v>
      </c>
      <c r="BG461" s="232">
        <f>IF(N461="zákl. přenesená",J461,0)</f>
        <v>0</v>
      </c>
      <c r="BH461" s="232">
        <f>IF(N461="sníž. přenesená",J461,0)</f>
        <v>0</v>
      </c>
      <c r="BI461" s="232">
        <f>IF(N461="nulová",J461,0)</f>
        <v>0</v>
      </c>
      <c r="BJ461" s="17" t="s">
        <v>84</v>
      </c>
      <c r="BK461" s="232">
        <f>ROUND(I461*H461,2)</f>
        <v>0</v>
      </c>
      <c r="BL461" s="17" t="s">
        <v>164</v>
      </c>
      <c r="BM461" s="231" t="s">
        <v>1157</v>
      </c>
    </row>
    <row r="462" s="13" customFormat="1">
      <c r="A462" s="13"/>
      <c r="B462" s="233"/>
      <c r="C462" s="234"/>
      <c r="D462" s="235" t="s">
        <v>149</v>
      </c>
      <c r="E462" s="236" t="s">
        <v>1</v>
      </c>
      <c r="F462" s="237" t="s">
        <v>713</v>
      </c>
      <c r="G462" s="234"/>
      <c r="H462" s="236" t="s">
        <v>1</v>
      </c>
      <c r="I462" s="238"/>
      <c r="J462" s="234"/>
      <c r="K462" s="234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149</v>
      </c>
      <c r="AU462" s="243" t="s">
        <v>86</v>
      </c>
      <c r="AV462" s="13" t="s">
        <v>84</v>
      </c>
      <c r="AW462" s="13" t="s">
        <v>32</v>
      </c>
      <c r="AX462" s="13" t="s">
        <v>76</v>
      </c>
      <c r="AY462" s="243" t="s">
        <v>140</v>
      </c>
    </row>
    <row r="463" s="14" customFormat="1">
      <c r="A463" s="14"/>
      <c r="B463" s="244"/>
      <c r="C463" s="245"/>
      <c r="D463" s="235" t="s">
        <v>149</v>
      </c>
      <c r="E463" s="246" t="s">
        <v>1</v>
      </c>
      <c r="F463" s="247" t="s">
        <v>151</v>
      </c>
      <c r="G463" s="245"/>
      <c r="H463" s="248">
        <v>10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4" t="s">
        <v>149</v>
      </c>
      <c r="AU463" s="254" t="s">
        <v>86</v>
      </c>
      <c r="AV463" s="14" t="s">
        <v>86</v>
      </c>
      <c r="AW463" s="14" t="s">
        <v>32</v>
      </c>
      <c r="AX463" s="14" t="s">
        <v>84</v>
      </c>
      <c r="AY463" s="254" t="s">
        <v>140</v>
      </c>
    </row>
    <row r="464" s="2" customFormat="1" ht="49.05" customHeight="1">
      <c r="A464" s="38"/>
      <c r="B464" s="39"/>
      <c r="C464" s="219" t="s">
        <v>1158</v>
      </c>
      <c r="D464" s="219" t="s">
        <v>143</v>
      </c>
      <c r="E464" s="220" t="s">
        <v>716</v>
      </c>
      <c r="F464" s="221" t="s">
        <v>717</v>
      </c>
      <c r="G464" s="222" t="s">
        <v>413</v>
      </c>
      <c r="H464" s="223">
        <v>10</v>
      </c>
      <c r="I464" s="224"/>
      <c r="J464" s="225">
        <f>ROUND(I464*H464,2)</f>
        <v>0</v>
      </c>
      <c r="K464" s="226"/>
      <c r="L464" s="44"/>
      <c r="M464" s="227" t="s">
        <v>1</v>
      </c>
      <c r="N464" s="228" t="s">
        <v>41</v>
      </c>
      <c r="O464" s="91"/>
      <c r="P464" s="229">
        <f>O464*H464</f>
        <v>0</v>
      </c>
      <c r="Q464" s="229">
        <v>0.1295</v>
      </c>
      <c r="R464" s="229">
        <f>Q464*H464</f>
        <v>1.2949999999999999</v>
      </c>
      <c r="S464" s="229">
        <v>0</v>
      </c>
      <c r="T464" s="230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31" t="s">
        <v>164</v>
      </c>
      <c r="AT464" s="231" t="s">
        <v>143</v>
      </c>
      <c r="AU464" s="231" t="s">
        <v>86</v>
      </c>
      <c r="AY464" s="17" t="s">
        <v>140</v>
      </c>
      <c r="BE464" s="232">
        <f>IF(N464="základní",J464,0)</f>
        <v>0</v>
      </c>
      <c r="BF464" s="232">
        <f>IF(N464="snížená",J464,0)</f>
        <v>0</v>
      </c>
      <c r="BG464" s="232">
        <f>IF(N464="zákl. přenesená",J464,0)</f>
        <v>0</v>
      </c>
      <c r="BH464" s="232">
        <f>IF(N464="sníž. přenesená",J464,0)</f>
        <v>0</v>
      </c>
      <c r="BI464" s="232">
        <f>IF(N464="nulová",J464,0)</f>
        <v>0</v>
      </c>
      <c r="BJ464" s="17" t="s">
        <v>84</v>
      </c>
      <c r="BK464" s="232">
        <f>ROUND(I464*H464,2)</f>
        <v>0</v>
      </c>
      <c r="BL464" s="17" t="s">
        <v>164</v>
      </c>
      <c r="BM464" s="231" t="s">
        <v>1159</v>
      </c>
    </row>
    <row r="465" s="13" customFormat="1">
      <c r="A465" s="13"/>
      <c r="B465" s="233"/>
      <c r="C465" s="234"/>
      <c r="D465" s="235" t="s">
        <v>149</v>
      </c>
      <c r="E465" s="236" t="s">
        <v>1</v>
      </c>
      <c r="F465" s="237" t="s">
        <v>719</v>
      </c>
      <c r="G465" s="234"/>
      <c r="H465" s="236" t="s">
        <v>1</v>
      </c>
      <c r="I465" s="238"/>
      <c r="J465" s="234"/>
      <c r="K465" s="234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149</v>
      </c>
      <c r="AU465" s="243" t="s">
        <v>86</v>
      </c>
      <c r="AV465" s="13" t="s">
        <v>84</v>
      </c>
      <c r="AW465" s="13" t="s">
        <v>32</v>
      </c>
      <c r="AX465" s="13" t="s">
        <v>76</v>
      </c>
      <c r="AY465" s="243" t="s">
        <v>140</v>
      </c>
    </row>
    <row r="466" s="14" customFormat="1">
      <c r="A466" s="14"/>
      <c r="B466" s="244"/>
      <c r="C466" s="245"/>
      <c r="D466" s="235" t="s">
        <v>149</v>
      </c>
      <c r="E466" s="246" t="s">
        <v>1</v>
      </c>
      <c r="F466" s="247" t="s">
        <v>151</v>
      </c>
      <c r="G466" s="245"/>
      <c r="H466" s="248">
        <v>10</v>
      </c>
      <c r="I466" s="249"/>
      <c r="J466" s="245"/>
      <c r="K466" s="245"/>
      <c r="L466" s="250"/>
      <c r="M466" s="251"/>
      <c r="N466" s="252"/>
      <c r="O466" s="252"/>
      <c r="P466" s="252"/>
      <c r="Q466" s="252"/>
      <c r="R466" s="252"/>
      <c r="S466" s="252"/>
      <c r="T466" s="25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4" t="s">
        <v>149</v>
      </c>
      <c r="AU466" s="254" t="s">
        <v>86</v>
      </c>
      <c r="AV466" s="14" t="s">
        <v>86</v>
      </c>
      <c r="AW466" s="14" t="s">
        <v>32</v>
      </c>
      <c r="AX466" s="14" t="s">
        <v>84</v>
      </c>
      <c r="AY466" s="254" t="s">
        <v>140</v>
      </c>
    </row>
    <row r="467" s="2" customFormat="1" ht="16.5" customHeight="1">
      <c r="A467" s="38"/>
      <c r="B467" s="39"/>
      <c r="C467" s="269" t="s">
        <v>1160</v>
      </c>
      <c r="D467" s="269" t="s">
        <v>334</v>
      </c>
      <c r="E467" s="270" t="s">
        <v>722</v>
      </c>
      <c r="F467" s="271" t="s">
        <v>723</v>
      </c>
      <c r="G467" s="272" t="s">
        <v>413</v>
      </c>
      <c r="H467" s="273">
        <v>20.300000000000001</v>
      </c>
      <c r="I467" s="274"/>
      <c r="J467" s="275">
        <f>ROUND(I467*H467,2)</f>
        <v>0</v>
      </c>
      <c r="K467" s="276"/>
      <c r="L467" s="277"/>
      <c r="M467" s="278" t="s">
        <v>1</v>
      </c>
      <c r="N467" s="279" t="s">
        <v>41</v>
      </c>
      <c r="O467" s="91"/>
      <c r="P467" s="229">
        <f>O467*H467</f>
        <v>0</v>
      </c>
      <c r="Q467" s="229">
        <v>0.058000000000000003</v>
      </c>
      <c r="R467" s="229">
        <f>Q467*H467</f>
        <v>1.1774</v>
      </c>
      <c r="S467" s="229">
        <v>0</v>
      </c>
      <c r="T467" s="230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31" t="s">
        <v>190</v>
      </c>
      <c r="AT467" s="231" t="s">
        <v>334</v>
      </c>
      <c r="AU467" s="231" t="s">
        <v>86</v>
      </c>
      <c r="AY467" s="17" t="s">
        <v>140</v>
      </c>
      <c r="BE467" s="232">
        <f>IF(N467="základní",J467,0)</f>
        <v>0</v>
      </c>
      <c r="BF467" s="232">
        <f>IF(N467="snížená",J467,0)</f>
        <v>0</v>
      </c>
      <c r="BG467" s="232">
        <f>IF(N467="zákl. přenesená",J467,0)</f>
        <v>0</v>
      </c>
      <c r="BH467" s="232">
        <f>IF(N467="sníž. přenesená",J467,0)</f>
        <v>0</v>
      </c>
      <c r="BI467" s="232">
        <f>IF(N467="nulová",J467,0)</f>
        <v>0</v>
      </c>
      <c r="BJ467" s="17" t="s">
        <v>84</v>
      </c>
      <c r="BK467" s="232">
        <f>ROUND(I467*H467,2)</f>
        <v>0</v>
      </c>
      <c r="BL467" s="17" t="s">
        <v>164</v>
      </c>
      <c r="BM467" s="231" t="s">
        <v>1161</v>
      </c>
    </row>
    <row r="468" s="13" customFormat="1">
      <c r="A468" s="13"/>
      <c r="B468" s="233"/>
      <c r="C468" s="234"/>
      <c r="D468" s="235" t="s">
        <v>149</v>
      </c>
      <c r="E468" s="236" t="s">
        <v>1</v>
      </c>
      <c r="F468" s="237" t="s">
        <v>725</v>
      </c>
      <c r="G468" s="234"/>
      <c r="H468" s="236" t="s">
        <v>1</v>
      </c>
      <c r="I468" s="238"/>
      <c r="J468" s="234"/>
      <c r="K468" s="234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149</v>
      </c>
      <c r="AU468" s="243" t="s">
        <v>86</v>
      </c>
      <c r="AV468" s="13" t="s">
        <v>84</v>
      </c>
      <c r="AW468" s="13" t="s">
        <v>32</v>
      </c>
      <c r="AX468" s="13" t="s">
        <v>76</v>
      </c>
      <c r="AY468" s="243" t="s">
        <v>140</v>
      </c>
    </row>
    <row r="469" s="14" customFormat="1">
      <c r="A469" s="14"/>
      <c r="B469" s="244"/>
      <c r="C469" s="245"/>
      <c r="D469" s="235" t="s">
        <v>149</v>
      </c>
      <c r="E469" s="246" t="s">
        <v>1</v>
      </c>
      <c r="F469" s="247" t="s">
        <v>1162</v>
      </c>
      <c r="G469" s="245"/>
      <c r="H469" s="248">
        <v>20</v>
      </c>
      <c r="I469" s="249"/>
      <c r="J469" s="245"/>
      <c r="K469" s="245"/>
      <c r="L469" s="250"/>
      <c r="M469" s="251"/>
      <c r="N469" s="252"/>
      <c r="O469" s="252"/>
      <c r="P469" s="252"/>
      <c r="Q469" s="252"/>
      <c r="R469" s="252"/>
      <c r="S469" s="252"/>
      <c r="T469" s="25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4" t="s">
        <v>149</v>
      </c>
      <c r="AU469" s="254" t="s">
        <v>86</v>
      </c>
      <c r="AV469" s="14" t="s">
        <v>86</v>
      </c>
      <c r="AW469" s="14" t="s">
        <v>32</v>
      </c>
      <c r="AX469" s="14" t="s">
        <v>84</v>
      </c>
      <c r="AY469" s="254" t="s">
        <v>140</v>
      </c>
    </row>
    <row r="470" s="14" customFormat="1">
      <c r="A470" s="14"/>
      <c r="B470" s="244"/>
      <c r="C470" s="245"/>
      <c r="D470" s="235" t="s">
        <v>149</v>
      </c>
      <c r="E470" s="245"/>
      <c r="F470" s="247" t="s">
        <v>1163</v>
      </c>
      <c r="G470" s="245"/>
      <c r="H470" s="248">
        <v>20.300000000000001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4" t="s">
        <v>149</v>
      </c>
      <c r="AU470" s="254" t="s">
        <v>86</v>
      </c>
      <c r="AV470" s="14" t="s">
        <v>86</v>
      </c>
      <c r="AW470" s="14" t="s">
        <v>4</v>
      </c>
      <c r="AX470" s="14" t="s">
        <v>84</v>
      </c>
      <c r="AY470" s="254" t="s">
        <v>140</v>
      </c>
    </row>
    <row r="471" s="2" customFormat="1" ht="37.8" customHeight="1">
      <c r="A471" s="38"/>
      <c r="B471" s="39"/>
      <c r="C471" s="219" t="s">
        <v>1164</v>
      </c>
      <c r="D471" s="219" t="s">
        <v>143</v>
      </c>
      <c r="E471" s="220" t="s">
        <v>1165</v>
      </c>
      <c r="F471" s="221" t="s">
        <v>1166</v>
      </c>
      <c r="G471" s="222" t="s">
        <v>413</v>
      </c>
      <c r="H471" s="223">
        <v>100</v>
      </c>
      <c r="I471" s="224"/>
      <c r="J471" s="225">
        <f>ROUND(I471*H471,2)</f>
        <v>0</v>
      </c>
      <c r="K471" s="226"/>
      <c r="L471" s="44"/>
      <c r="M471" s="227" t="s">
        <v>1</v>
      </c>
      <c r="N471" s="228" t="s">
        <v>41</v>
      </c>
      <c r="O471" s="91"/>
      <c r="P471" s="229">
        <f>O471*H471</f>
        <v>0</v>
      </c>
      <c r="Q471" s="229">
        <v>1.0000000000000001E-05</v>
      </c>
      <c r="R471" s="229">
        <f>Q471*H471</f>
        <v>0.001</v>
      </c>
      <c r="S471" s="229">
        <v>0</v>
      </c>
      <c r="T471" s="230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31" t="s">
        <v>164</v>
      </c>
      <c r="AT471" s="231" t="s">
        <v>143</v>
      </c>
      <c r="AU471" s="231" t="s">
        <v>86</v>
      </c>
      <c r="AY471" s="17" t="s">
        <v>140</v>
      </c>
      <c r="BE471" s="232">
        <f>IF(N471="základní",J471,0)</f>
        <v>0</v>
      </c>
      <c r="BF471" s="232">
        <f>IF(N471="snížená",J471,0)</f>
        <v>0</v>
      </c>
      <c r="BG471" s="232">
        <f>IF(N471="zákl. přenesená",J471,0)</f>
        <v>0</v>
      </c>
      <c r="BH471" s="232">
        <f>IF(N471="sníž. přenesená",J471,0)</f>
        <v>0</v>
      </c>
      <c r="BI471" s="232">
        <f>IF(N471="nulová",J471,0)</f>
        <v>0</v>
      </c>
      <c r="BJ471" s="17" t="s">
        <v>84</v>
      </c>
      <c r="BK471" s="232">
        <f>ROUND(I471*H471,2)</f>
        <v>0</v>
      </c>
      <c r="BL471" s="17" t="s">
        <v>164</v>
      </c>
      <c r="BM471" s="231" t="s">
        <v>1167</v>
      </c>
    </row>
    <row r="472" s="13" customFormat="1">
      <c r="A472" s="13"/>
      <c r="B472" s="233"/>
      <c r="C472" s="234"/>
      <c r="D472" s="235" t="s">
        <v>149</v>
      </c>
      <c r="E472" s="236" t="s">
        <v>1</v>
      </c>
      <c r="F472" s="237" t="s">
        <v>1168</v>
      </c>
      <c r="G472" s="234"/>
      <c r="H472" s="236" t="s">
        <v>1</v>
      </c>
      <c r="I472" s="238"/>
      <c r="J472" s="234"/>
      <c r="K472" s="234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149</v>
      </c>
      <c r="AU472" s="243" t="s">
        <v>86</v>
      </c>
      <c r="AV472" s="13" t="s">
        <v>84</v>
      </c>
      <c r="AW472" s="13" t="s">
        <v>32</v>
      </c>
      <c r="AX472" s="13" t="s">
        <v>76</v>
      </c>
      <c r="AY472" s="243" t="s">
        <v>140</v>
      </c>
    </row>
    <row r="473" s="13" customFormat="1">
      <c r="A473" s="13"/>
      <c r="B473" s="233"/>
      <c r="C473" s="234"/>
      <c r="D473" s="235" t="s">
        <v>149</v>
      </c>
      <c r="E473" s="236" t="s">
        <v>1</v>
      </c>
      <c r="F473" s="237" t="s">
        <v>1169</v>
      </c>
      <c r="G473" s="234"/>
      <c r="H473" s="236" t="s">
        <v>1</v>
      </c>
      <c r="I473" s="238"/>
      <c r="J473" s="234"/>
      <c r="K473" s="234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149</v>
      </c>
      <c r="AU473" s="243" t="s">
        <v>86</v>
      </c>
      <c r="AV473" s="13" t="s">
        <v>84</v>
      </c>
      <c r="AW473" s="13" t="s">
        <v>32</v>
      </c>
      <c r="AX473" s="13" t="s">
        <v>76</v>
      </c>
      <c r="AY473" s="243" t="s">
        <v>140</v>
      </c>
    </row>
    <row r="474" s="14" customFormat="1">
      <c r="A474" s="14"/>
      <c r="B474" s="244"/>
      <c r="C474" s="245"/>
      <c r="D474" s="235" t="s">
        <v>149</v>
      </c>
      <c r="E474" s="246" t="s">
        <v>1</v>
      </c>
      <c r="F474" s="247" t="s">
        <v>872</v>
      </c>
      <c r="G474" s="245"/>
      <c r="H474" s="248">
        <v>100</v>
      </c>
      <c r="I474" s="249"/>
      <c r="J474" s="245"/>
      <c r="K474" s="245"/>
      <c r="L474" s="250"/>
      <c r="M474" s="251"/>
      <c r="N474" s="252"/>
      <c r="O474" s="252"/>
      <c r="P474" s="252"/>
      <c r="Q474" s="252"/>
      <c r="R474" s="252"/>
      <c r="S474" s="252"/>
      <c r="T474" s="25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4" t="s">
        <v>149</v>
      </c>
      <c r="AU474" s="254" t="s">
        <v>86</v>
      </c>
      <c r="AV474" s="14" t="s">
        <v>86</v>
      </c>
      <c r="AW474" s="14" t="s">
        <v>32</v>
      </c>
      <c r="AX474" s="14" t="s">
        <v>84</v>
      </c>
      <c r="AY474" s="254" t="s">
        <v>140</v>
      </c>
    </row>
    <row r="475" s="2" customFormat="1" ht="55.5" customHeight="1">
      <c r="A475" s="38"/>
      <c r="B475" s="39"/>
      <c r="C475" s="219" t="s">
        <v>1170</v>
      </c>
      <c r="D475" s="219" t="s">
        <v>143</v>
      </c>
      <c r="E475" s="220" t="s">
        <v>1171</v>
      </c>
      <c r="F475" s="221" t="s">
        <v>1172</v>
      </c>
      <c r="G475" s="222" t="s">
        <v>413</v>
      </c>
      <c r="H475" s="223">
        <v>109.5</v>
      </c>
      <c r="I475" s="224"/>
      <c r="J475" s="225">
        <f>ROUND(I475*H475,2)</f>
        <v>0</v>
      </c>
      <c r="K475" s="226"/>
      <c r="L475" s="44"/>
      <c r="M475" s="227" t="s">
        <v>1</v>
      </c>
      <c r="N475" s="228" t="s">
        <v>41</v>
      </c>
      <c r="O475" s="91"/>
      <c r="P475" s="229">
        <f>O475*H475</f>
        <v>0</v>
      </c>
      <c r="Q475" s="229">
        <v>0.00050000000000000001</v>
      </c>
      <c r="R475" s="229">
        <f>Q475*H475</f>
        <v>0.05475</v>
      </c>
      <c r="S475" s="229">
        <v>0</v>
      </c>
      <c r="T475" s="230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31" t="s">
        <v>164</v>
      </c>
      <c r="AT475" s="231" t="s">
        <v>143</v>
      </c>
      <c r="AU475" s="231" t="s">
        <v>86</v>
      </c>
      <c r="AY475" s="17" t="s">
        <v>140</v>
      </c>
      <c r="BE475" s="232">
        <f>IF(N475="základní",J475,0)</f>
        <v>0</v>
      </c>
      <c r="BF475" s="232">
        <f>IF(N475="snížená",J475,0)</f>
        <v>0</v>
      </c>
      <c r="BG475" s="232">
        <f>IF(N475="zákl. přenesená",J475,0)</f>
        <v>0</v>
      </c>
      <c r="BH475" s="232">
        <f>IF(N475="sníž. přenesená",J475,0)</f>
        <v>0</v>
      </c>
      <c r="BI475" s="232">
        <f>IF(N475="nulová",J475,0)</f>
        <v>0</v>
      </c>
      <c r="BJ475" s="17" t="s">
        <v>84</v>
      </c>
      <c r="BK475" s="232">
        <f>ROUND(I475*H475,2)</f>
        <v>0</v>
      </c>
      <c r="BL475" s="17" t="s">
        <v>164</v>
      </c>
      <c r="BM475" s="231" t="s">
        <v>1173</v>
      </c>
    </row>
    <row r="476" s="13" customFormat="1">
      <c r="A476" s="13"/>
      <c r="B476" s="233"/>
      <c r="C476" s="234"/>
      <c r="D476" s="235" t="s">
        <v>149</v>
      </c>
      <c r="E476" s="236" t="s">
        <v>1</v>
      </c>
      <c r="F476" s="237" t="s">
        <v>1174</v>
      </c>
      <c r="G476" s="234"/>
      <c r="H476" s="236" t="s">
        <v>1</v>
      </c>
      <c r="I476" s="238"/>
      <c r="J476" s="234"/>
      <c r="K476" s="234"/>
      <c r="L476" s="239"/>
      <c r="M476" s="240"/>
      <c r="N476" s="241"/>
      <c r="O476" s="241"/>
      <c r="P476" s="241"/>
      <c r="Q476" s="241"/>
      <c r="R476" s="241"/>
      <c r="S476" s="241"/>
      <c r="T476" s="24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3" t="s">
        <v>149</v>
      </c>
      <c r="AU476" s="243" t="s">
        <v>86</v>
      </c>
      <c r="AV476" s="13" t="s">
        <v>84</v>
      </c>
      <c r="AW476" s="13" t="s">
        <v>32</v>
      </c>
      <c r="AX476" s="13" t="s">
        <v>76</v>
      </c>
      <c r="AY476" s="243" t="s">
        <v>140</v>
      </c>
    </row>
    <row r="477" s="14" customFormat="1">
      <c r="A477" s="14"/>
      <c r="B477" s="244"/>
      <c r="C477" s="245"/>
      <c r="D477" s="235" t="s">
        <v>149</v>
      </c>
      <c r="E477" s="246" t="s">
        <v>1</v>
      </c>
      <c r="F477" s="247" t="s">
        <v>1175</v>
      </c>
      <c r="G477" s="245"/>
      <c r="H477" s="248">
        <v>9.5</v>
      </c>
      <c r="I477" s="249"/>
      <c r="J477" s="245"/>
      <c r="K477" s="245"/>
      <c r="L477" s="250"/>
      <c r="M477" s="251"/>
      <c r="N477" s="252"/>
      <c r="O477" s="252"/>
      <c r="P477" s="252"/>
      <c r="Q477" s="252"/>
      <c r="R477" s="252"/>
      <c r="S477" s="252"/>
      <c r="T477" s="25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4" t="s">
        <v>149</v>
      </c>
      <c r="AU477" s="254" t="s">
        <v>86</v>
      </c>
      <c r="AV477" s="14" t="s">
        <v>86</v>
      </c>
      <c r="AW477" s="14" t="s">
        <v>32</v>
      </c>
      <c r="AX477" s="14" t="s">
        <v>76</v>
      </c>
      <c r="AY477" s="254" t="s">
        <v>140</v>
      </c>
    </row>
    <row r="478" s="13" customFormat="1">
      <c r="A478" s="13"/>
      <c r="B478" s="233"/>
      <c r="C478" s="234"/>
      <c r="D478" s="235" t="s">
        <v>149</v>
      </c>
      <c r="E478" s="236" t="s">
        <v>1</v>
      </c>
      <c r="F478" s="237" t="s">
        <v>1168</v>
      </c>
      <c r="G478" s="234"/>
      <c r="H478" s="236" t="s">
        <v>1</v>
      </c>
      <c r="I478" s="238"/>
      <c r="J478" s="234"/>
      <c r="K478" s="234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149</v>
      </c>
      <c r="AU478" s="243" t="s">
        <v>86</v>
      </c>
      <c r="AV478" s="13" t="s">
        <v>84</v>
      </c>
      <c r="AW478" s="13" t="s">
        <v>32</v>
      </c>
      <c r="AX478" s="13" t="s">
        <v>76</v>
      </c>
      <c r="AY478" s="243" t="s">
        <v>140</v>
      </c>
    </row>
    <row r="479" s="13" customFormat="1">
      <c r="A479" s="13"/>
      <c r="B479" s="233"/>
      <c r="C479" s="234"/>
      <c r="D479" s="235" t="s">
        <v>149</v>
      </c>
      <c r="E479" s="236" t="s">
        <v>1</v>
      </c>
      <c r="F479" s="237" t="s">
        <v>1169</v>
      </c>
      <c r="G479" s="234"/>
      <c r="H479" s="236" t="s">
        <v>1</v>
      </c>
      <c r="I479" s="238"/>
      <c r="J479" s="234"/>
      <c r="K479" s="234"/>
      <c r="L479" s="239"/>
      <c r="M479" s="240"/>
      <c r="N479" s="241"/>
      <c r="O479" s="241"/>
      <c r="P479" s="241"/>
      <c r="Q479" s="241"/>
      <c r="R479" s="241"/>
      <c r="S479" s="241"/>
      <c r="T479" s="24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3" t="s">
        <v>149</v>
      </c>
      <c r="AU479" s="243" t="s">
        <v>86</v>
      </c>
      <c r="AV479" s="13" t="s">
        <v>84</v>
      </c>
      <c r="AW479" s="13" t="s">
        <v>32</v>
      </c>
      <c r="AX479" s="13" t="s">
        <v>76</v>
      </c>
      <c r="AY479" s="243" t="s">
        <v>140</v>
      </c>
    </row>
    <row r="480" s="14" customFormat="1">
      <c r="A480" s="14"/>
      <c r="B480" s="244"/>
      <c r="C480" s="245"/>
      <c r="D480" s="235" t="s">
        <v>149</v>
      </c>
      <c r="E480" s="246" t="s">
        <v>1</v>
      </c>
      <c r="F480" s="247" t="s">
        <v>872</v>
      </c>
      <c r="G480" s="245"/>
      <c r="H480" s="248">
        <v>100</v>
      </c>
      <c r="I480" s="249"/>
      <c r="J480" s="245"/>
      <c r="K480" s="245"/>
      <c r="L480" s="250"/>
      <c r="M480" s="251"/>
      <c r="N480" s="252"/>
      <c r="O480" s="252"/>
      <c r="P480" s="252"/>
      <c r="Q480" s="252"/>
      <c r="R480" s="252"/>
      <c r="S480" s="252"/>
      <c r="T480" s="25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4" t="s">
        <v>149</v>
      </c>
      <c r="AU480" s="254" t="s">
        <v>86</v>
      </c>
      <c r="AV480" s="14" t="s">
        <v>86</v>
      </c>
      <c r="AW480" s="14" t="s">
        <v>32</v>
      </c>
      <c r="AX480" s="14" t="s">
        <v>76</v>
      </c>
      <c r="AY480" s="254" t="s">
        <v>140</v>
      </c>
    </row>
    <row r="481" s="15" customFormat="1">
      <c r="A481" s="15"/>
      <c r="B481" s="258"/>
      <c r="C481" s="259"/>
      <c r="D481" s="235" t="s">
        <v>149</v>
      </c>
      <c r="E481" s="260" t="s">
        <v>1</v>
      </c>
      <c r="F481" s="261" t="s">
        <v>301</v>
      </c>
      <c r="G481" s="259"/>
      <c r="H481" s="262">
        <v>109.5</v>
      </c>
      <c r="I481" s="263"/>
      <c r="J481" s="259"/>
      <c r="K481" s="259"/>
      <c r="L481" s="264"/>
      <c r="M481" s="265"/>
      <c r="N481" s="266"/>
      <c r="O481" s="266"/>
      <c r="P481" s="266"/>
      <c r="Q481" s="266"/>
      <c r="R481" s="266"/>
      <c r="S481" s="266"/>
      <c r="T481" s="267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68" t="s">
        <v>149</v>
      </c>
      <c r="AU481" s="268" t="s">
        <v>86</v>
      </c>
      <c r="AV481" s="15" t="s">
        <v>164</v>
      </c>
      <c r="AW481" s="15" t="s">
        <v>32</v>
      </c>
      <c r="AX481" s="15" t="s">
        <v>84</v>
      </c>
      <c r="AY481" s="268" t="s">
        <v>140</v>
      </c>
    </row>
    <row r="482" s="2" customFormat="1" ht="24.15" customHeight="1">
      <c r="A482" s="38"/>
      <c r="B482" s="39"/>
      <c r="C482" s="219" t="s">
        <v>1176</v>
      </c>
      <c r="D482" s="219" t="s">
        <v>143</v>
      </c>
      <c r="E482" s="220" t="s">
        <v>1177</v>
      </c>
      <c r="F482" s="221" t="s">
        <v>1178</v>
      </c>
      <c r="G482" s="222" t="s">
        <v>352</v>
      </c>
      <c r="H482" s="223">
        <v>100</v>
      </c>
      <c r="I482" s="224"/>
      <c r="J482" s="225">
        <f>ROUND(I482*H482,2)</f>
        <v>0</v>
      </c>
      <c r="K482" s="226"/>
      <c r="L482" s="44"/>
      <c r="M482" s="227" t="s">
        <v>1</v>
      </c>
      <c r="N482" s="228" t="s">
        <v>41</v>
      </c>
      <c r="O482" s="91"/>
      <c r="P482" s="229">
        <f>O482*H482</f>
        <v>0</v>
      </c>
      <c r="Q482" s="229">
        <v>0.0019499999999999999</v>
      </c>
      <c r="R482" s="229">
        <f>Q482*H482</f>
        <v>0.19499999999999998</v>
      </c>
      <c r="S482" s="229">
        <v>0</v>
      </c>
      <c r="T482" s="230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31" t="s">
        <v>164</v>
      </c>
      <c r="AT482" s="231" t="s">
        <v>143</v>
      </c>
      <c r="AU482" s="231" t="s">
        <v>86</v>
      </c>
      <c r="AY482" s="17" t="s">
        <v>140</v>
      </c>
      <c r="BE482" s="232">
        <f>IF(N482="základní",J482,0)</f>
        <v>0</v>
      </c>
      <c r="BF482" s="232">
        <f>IF(N482="snížená",J482,0)</f>
        <v>0</v>
      </c>
      <c r="BG482" s="232">
        <f>IF(N482="zákl. přenesená",J482,0)</f>
        <v>0</v>
      </c>
      <c r="BH482" s="232">
        <f>IF(N482="sníž. přenesená",J482,0)</f>
        <v>0</v>
      </c>
      <c r="BI482" s="232">
        <f>IF(N482="nulová",J482,0)</f>
        <v>0</v>
      </c>
      <c r="BJ482" s="17" t="s">
        <v>84</v>
      </c>
      <c r="BK482" s="232">
        <f>ROUND(I482*H482,2)</f>
        <v>0</v>
      </c>
      <c r="BL482" s="17" t="s">
        <v>164</v>
      </c>
      <c r="BM482" s="231" t="s">
        <v>1179</v>
      </c>
    </row>
    <row r="483" s="13" customFormat="1">
      <c r="A483" s="13"/>
      <c r="B483" s="233"/>
      <c r="C483" s="234"/>
      <c r="D483" s="235" t="s">
        <v>149</v>
      </c>
      <c r="E483" s="236" t="s">
        <v>1</v>
      </c>
      <c r="F483" s="237" t="s">
        <v>1168</v>
      </c>
      <c r="G483" s="234"/>
      <c r="H483" s="236" t="s">
        <v>1</v>
      </c>
      <c r="I483" s="238"/>
      <c r="J483" s="234"/>
      <c r="K483" s="234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149</v>
      </c>
      <c r="AU483" s="243" t="s">
        <v>86</v>
      </c>
      <c r="AV483" s="13" t="s">
        <v>84</v>
      </c>
      <c r="AW483" s="13" t="s">
        <v>32</v>
      </c>
      <c r="AX483" s="13" t="s">
        <v>76</v>
      </c>
      <c r="AY483" s="243" t="s">
        <v>140</v>
      </c>
    </row>
    <row r="484" s="13" customFormat="1">
      <c r="A484" s="13"/>
      <c r="B484" s="233"/>
      <c r="C484" s="234"/>
      <c r="D484" s="235" t="s">
        <v>149</v>
      </c>
      <c r="E484" s="236" t="s">
        <v>1</v>
      </c>
      <c r="F484" s="237" t="s">
        <v>1169</v>
      </c>
      <c r="G484" s="234"/>
      <c r="H484" s="236" t="s">
        <v>1</v>
      </c>
      <c r="I484" s="238"/>
      <c r="J484" s="234"/>
      <c r="K484" s="234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149</v>
      </c>
      <c r="AU484" s="243" t="s">
        <v>86</v>
      </c>
      <c r="AV484" s="13" t="s">
        <v>84</v>
      </c>
      <c r="AW484" s="13" t="s">
        <v>32</v>
      </c>
      <c r="AX484" s="13" t="s">
        <v>76</v>
      </c>
      <c r="AY484" s="243" t="s">
        <v>140</v>
      </c>
    </row>
    <row r="485" s="14" customFormat="1">
      <c r="A485" s="14"/>
      <c r="B485" s="244"/>
      <c r="C485" s="245"/>
      <c r="D485" s="235" t="s">
        <v>149</v>
      </c>
      <c r="E485" s="246" t="s">
        <v>1</v>
      </c>
      <c r="F485" s="247" t="s">
        <v>872</v>
      </c>
      <c r="G485" s="245"/>
      <c r="H485" s="248">
        <v>100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4" t="s">
        <v>149</v>
      </c>
      <c r="AU485" s="254" t="s">
        <v>86</v>
      </c>
      <c r="AV485" s="14" t="s">
        <v>86</v>
      </c>
      <c r="AW485" s="14" t="s">
        <v>32</v>
      </c>
      <c r="AX485" s="14" t="s">
        <v>84</v>
      </c>
      <c r="AY485" s="254" t="s">
        <v>140</v>
      </c>
    </row>
    <row r="486" s="2" customFormat="1" ht="21.75" customHeight="1">
      <c r="A486" s="38"/>
      <c r="B486" s="39"/>
      <c r="C486" s="219" t="s">
        <v>1180</v>
      </c>
      <c r="D486" s="219" t="s">
        <v>143</v>
      </c>
      <c r="E486" s="220" t="s">
        <v>1181</v>
      </c>
      <c r="F486" s="221" t="s">
        <v>1182</v>
      </c>
      <c r="G486" s="222" t="s">
        <v>471</v>
      </c>
      <c r="H486" s="223">
        <v>2</v>
      </c>
      <c r="I486" s="224"/>
      <c r="J486" s="225">
        <f>ROUND(I486*H486,2)</f>
        <v>0</v>
      </c>
      <c r="K486" s="226"/>
      <c r="L486" s="44"/>
      <c r="M486" s="227" t="s">
        <v>1</v>
      </c>
      <c r="N486" s="228" t="s">
        <v>41</v>
      </c>
      <c r="O486" s="91"/>
      <c r="P486" s="229">
        <f>O486*H486</f>
        <v>0</v>
      </c>
      <c r="Q486" s="229">
        <v>0.35743999999999998</v>
      </c>
      <c r="R486" s="229">
        <f>Q486*H486</f>
        <v>0.71487999999999996</v>
      </c>
      <c r="S486" s="229">
        <v>0</v>
      </c>
      <c r="T486" s="230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31" t="s">
        <v>164</v>
      </c>
      <c r="AT486" s="231" t="s">
        <v>143</v>
      </c>
      <c r="AU486" s="231" t="s">
        <v>86</v>
      </c>
      <c r="AY486" s="17" t="s">
        <v>140</v>
      </c>
      <c r="BE486" s="232">
        <f>IF(N486="základní",J486,0)</f>
        <v>0</v>
      </c>
      <c r="BF486" s="232">
        <f>IF(N486="snížená",J486,0)</f>
        <v>0</v>
      </c>
      <c r="BG486" s="232">
        <f>IF(N486="zákl. přenesená",J486,0)</f>
        <v>0</v>
      </c>
      <c r="BH486" s="232">
        <f>IF(N486="sníž. přenesená",J486,0)</f>
        <v>0</v>
      </c>
      <c r="BI486" s="232">
        <f>IF(N486="nulová",J486,0)</f>
        <v>0</v>
      </c>
      <c r="BJ486" s="17" t="s">
        <v>84</v>
      </c>
      <c r="BK486" s="232">
        <f>ROUND(I486*H486,2)</f>
        <v>0</v>
      </c>
      <c r="BL486" s="17" t="s">
        <v>164</v>
      </c>
      <c r="BM486" s="231" t="s">
        <v>1183</v>
      </c>
    </row>
    <row r="487" s="14" customFormat="1">
      <c r="A487" s="14"/>
      <c r="B487" s="244"/>
      <c r="C487" s="245"/>
      <c r="D487" s="235" t="s">
        <v>149</v>
      </c>
      <c r="E487" s="246" t="s">
        <v>1</v>
      </c>
      <c r="F487" s="247" t="s">
        <v>86</v>
      </c>
      <c r="G487" s="245"/>
      <c r="H487" s="248">
        <v>2</v>
      </c>
      <c r="I487" s="249"/>
      <c r="J487" s="245"/>
      <c r="K487" s="245"/>
      <c r="L487" s="250"/>
      <c r="M487" s="251"/>
      <c r="N487" s="252"/>
      <c r="O487" s="252"/>
      <c r="P487" s="252"/>
      <c r="Q487" s="252"/>
      <c r="R487" s="252"/>
      <c r="S487" s="252"/>
      <c r="T487" s="253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4" t="s">
        <v>149</v>
      </c>
      <c r="AU487" s="254" t="s">
        <v>86</v>
      </c>
      <c r="AV487" s="14" t="s">
        <v>86</v>
      </c>
      <c r="AW487" s="14" t="s">
        <v>32</v>
      </c>
      <c r="AX487" s="14" t="s">
        <v>84</v>
      </c>
      <c r="AY487" s="254" t="s">
        <v>140</v>
      </c>
    </row>
    <row r="488" s="2" customFormat="1" ht="24.15" customHeight="1">
      <c r="A488" s="38"/>
      <c r="B488" s="39"/>
      <c r="C488" s="269" t="s">
        <v>1184</v>
      </c>
      <c r="D488" s="269" t="s">
        <v>334</v>
      </c>
      <c r="E488" s="270" t="s">
        <v>1185</v>
      </c>
      <c r="F488" s="271" t="s">
        <v>1186</v>
      </c>
      <c r="G488" s="272" t="s">
        <v>471</v>
      </c>
      <c r="H488" s="273">
        <v>2</v>
      </c>
      <c r="I488" s="274"/>
      <c r="J488" s="275">
        <f>ROUND(I488*H488,2)</f>
        <v>0</v>
      </c>
      <c r="K488" s="276"/>
      <c r="L488" s="277"/>
      <c r="M488" s="278" t="s">
        <v>1</v>
      </c>
      <c r="N488" s="279" t="s">
        <v>41</v>
      </c>
      <c r="O488" s="91"/>
      <c r="P488" s="229">
        <f>O488*H488</f>
        <v>0</v>
      </c>
      <c r="Q488" s="229">
        <v>0.056599999999999998</v>
      </c>
      <c r="R488" s="229">
        <f>Q488*H488</f>
        <v>0.1132</v>
      </c>
      <c r="S488" s="229">
        <v>0</v>
      </c>
      <c r="T488" s="230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31" t="s">
        <v>190</v>
      </c>
      <c r="AT488" s="231" t="s">
        <v>334</v>
      </c>
      <c r="AU488" s="231" t="s">
        <v>86</v>
      </c>
      <c r="AY488" s="17" t="s">
        <v>140</v>
      </c>
      <c r="BE488" s="232">
        <f>IF(N488="základní",J488,0)</f>
        <v>0</v>
      </c>
      <c r="BF488" s="232">
        <f>IF(N488="snížená",J488,0)</f>
        <v>0</v>
      </c>
      <c r="BG488" s="232">
        <f>IF(N488="zákl. přenesená",J488,0)</f>
        <v>0</v>
      </c>
      <c r="BH488" s="232">
        <f>IF(N488="sníž. přenesená",J488,0)</f>
        <v>0</v>
      </c>
      <c r="BI488" s="232">
        <f>IF(N488="nulová",J488,0)</f>
        <v>0</v>
      </c>
      <c r="BJ488" s="17" t="s">
        <v>84</v>
      </c>
      <c r="BK488" s="232">
        <f>ROUND(I488*H488,2)</f>
        <v>0</v>
      </c>
      <c r="BL488" s="17" t="s">
        <v>164</v>
      </c>
      <c r="BM488" s="231" t="s">
        <v>1187</v>
      </c>
    </row>
    <row r="489" s="14" customFormat="1">
      <c r="A489" s="14"/>
      <c r="B489" s="244"/>
      <c r="C489" s="245"/>
      <c r="D489" s="235" t="s">
        <v>149</v>
      </c>
      <c r="E489" s="246" t="s">
        <v>1</v>
      </c>
      <c r="F489" s="247" t="s">
        <v>86</v>
      </c>
      <c r="G489" s="245"/>
      <c r="H489" s="248">
        <v>2</v>
      </c>
      <c r="I489" s="249"/>
      <c r="J489" s="245"/>
      <c r="K489" s="245"/>
      <c r="L489" s="250"/>
      <c r="M489" s="251"/>
      <c r="N489" s="252"/>
      <c r="O489" s="252"/>
      <c r="P489" s="252"/>
      <c r="Q489" s="252"/>
      <c r="R489" s="252"/>
      <c r="S489" s="252"/>
      <c r="T489" s="253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4" t="s">
        <v>149</v>
      </c>
      <c r="AU489" s="254" t="s">
        <v>86</v>
      </c>
      <c r="AV489" s="14" t="s">
        <v>86</v>
      </c>
      <c r="AW489" s="14" t="s">
        <v>32</v>
      </c>
      <c r="AX489" s="14" t="s">
        <v>84</v>
      </c>
      <c r="AY489" s="254" t="s">
        <v>140</v>
      </c>
    </row>
    <row r="490" s="2" customFormat="1" ht="33" customHeight="1">
      <c r="A490" s="38"/>
      <c r="B490" s="39"/>
      <c r="C490" s="219" t="s">
        <v>1188</v>
      </c>
      <c r="D490" s="219" t="s">
        <v>143</v>
      </c>
      <c r="E490" s="220" t="s">
        <v>1189</v>
      </c>
      <c r="F490" s="221" t="s">
        <v>1190</v>
      </c>
      <c r="G490" s="222" t="s">
        <v>352</v>
      </c>
      <c r="H490" s="223">
        <v>565</v>
      </c>
      <c r="I490" s="224"/>
      <c r="J490" s="225">
        <f>ROUND(I490*H490,2)</f>
        <v>0</v>
      </c>
      <c r="K490" s="226"/>
      <c r="L490" s="44"/>
      <c r="M490" s="227" t="s">
        <v>1</v>
      </c>
      <c r="N490" s="228" t="s">
        <v>41</v>
      </c>
      <c r="O490" s="91"/>
      <c r="P490" s="229">
        <f>O490*H490</f>
        <v>0</v>
      </c>
      <c r="Q490" s="229">
        <v>0</v>
      </c>
      <c r="R490" s="229">
        <f>Q490*H490</f>
        <v>0</v>
      </c>
      <c r="S490" s="229">
        <v>0.01</v>
      </c>
      <c r="T490" s="230">
        <f>S490*H490</f>
        <v>5.6500000000000004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31" t="s">
        <v>164</v>
      </c>
      <c r="AT490" s="231" t="s">
        <v>143</v>
      </c>
      <c r="AU490" s="231" t="s">
        <v>86</v>
      </c>
      <c r="AY490" s="17" t="s">
        <v>140</v>
      </c>
      <c r="BE490" s="232">
        <f>IF(N490="základní",J490,0)</f>
        <v>0</v>
      </c>
      <c r="BF490" s="232">
        <f>IF(N490="snížená",J490,0)</f>
        <v>0</v>
      </c>
      <c r="BG490" s="232">
        <f>IF(N490="zákl. přenesená",J490,0)</f>
        <v>0</v>
      </c>
      <c r="BH490" s="232">
        <f>IF(N490="sníž. přenesená",J490,0)</f>
        <v>0</v>
      </c>
      <c r="BI490" s="232">
        <f>IF(N490="nulová",J490,0)</f>
        <v>0</v>
      </c>
      <c r="BJ490" s="17" t="s">
        <v>84</v>
      </c>
      <c r="BK490" s="232">
        <f>ROUND(I490*H490,2)</f>
        <v>0</v>
      </c>
      <c r="BL490" s="17" t="s">
        <v>164</v>
      </c>
      <c r="BM490" s="231" t="s">
        <v>1191</v>
      </c>
    </row>
    <row r="491" s="14" customFormat="1">
      <c r="A491" s="14"/>
      <c r="B491" s="244"/>
      <c r="C491" s="245"/>
      <c r="D491" s="235" t="s">
        <v>149</v>
      </c>
      <c r="E491" s="246" t="s">
        <v>1</v>
      </c>
      <c r="F491" s="247" t="s">
        <v>1192</v>
      </c>
      <c r="G491" s="245"/>
      <c r="H491" s="248">
        <v>565</v>
      </c>
      <c r="I491" s="249"/>
      <c r="J491" s="245"/>
      <c r="K491" s="245"/>
      <c r="L491" s="250"/>
      <c r="M491" s="251"/>
      <c r="N491" s="252"/>
      <c r="O491" s="252"/>
      <c r="P491" s="252"/>
      <c r="Q491" s="252"/>
      <c r="R491" s="252"/>
      <c r="S491" s="252"/>
      <c r="T491" s="253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4" t="s">
        <v>149</v>
      </c>
      <c r="AU491" s="254" t="s">
        <v>86</v>
      </c>
      <c r="AV491" s="14" t="s">
        <v>86</v>
      </c>
      <c r="AW491" s="14" t="s">
        <v>32</v>
      </c>
      <c r="AX491" s="14" t="s">
        <v>84</v>
      </c>
      <c r="AY491" s="254" t="s">
        <v>140</v>
      </c>
    </row>
    <row r="492" s="12" customFormat="1" ht="22.8" customHeight="1">
      <c r="A492" s="12"/>
      <c r="B492" s="203"/>
      <c r="C492" s="204"/>
      <c r="D492" s="205" t="s">
        <v>75</v>
      </c>
      <c r="E492" s="217" t="s">
        <v>728</v>
      </c>
      <c r="F492" s="217" t="s">
        <v>729</v>
      </c>
      <c r="G492" s="204"/>
      <c r="H492" s="204"/>
      <c r="I492" s="207"/>
      <c r="J492" s="218">
        <f>BK492</f>
        <v>0</v>
      </c>
      <c r="K492" s="204"/>
      <c r="L492" s="209"/>
      <c r="M492" s="210"/>
      <c r="N492" s="211"/>
      <c r="O492" s="211"/>
      <c r="P492" s="212">
        <f>SUM(P493:P514)</f>
        <v>0</v>
      </c>
      <c r="Q492" s="211"/>
      <c r="R492" s="212">
        <f>SUM(R493:R514)</f>
        <v>0</v>
      </c>
      <c r="S492" s="211"/>
      <c r="T492" s="213">
        <f>SUM(T493:T514)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14" t="s">
        <v>84</v>
      </c>
      <c r="AT492" s="215" t="s">
        <v>75</v>
      </c>
      <c r="AU492" s="215" t="s">
        <v>84</v>
      </c>
      <c r="AY492" s="214" t="s">
        <v>140</v>
      </c>
      <c r="BK492" s="216">
        <f>SUM(BK493:BK514)</f>
        <v>0</v>
      </c>
    </row>
    <row r="493" s="2" customFormat="1" ht="37.8" customHeight="1">
      <c r="A493" s="38"/>
      <c r="B493" s="39"/>
      <c r="C493" s="219" t="s">
        <v>1193</v>
      </c>
      <c r="D493" s="219" t="s">
        <v>143</v>
      </c>
      <c r="E493" s="220" t="s">
        <v>731</v>
      </c>
      <c r="F493" s="221" t="s">
        <v>732</v>
      </c>
      <c r="G493" s="222" t="s">
        <v>320</v>
      </c>
      <c r="H493" s="223">
        <v>66.299999999999997</v>
      </c>
      <c r="I493" s="224"/>
      <c r="J493" s="225">
        <f>ROUND(I493*H493,2)</f>
        <v>0</v>
      </c>
      <c r="K493" s="226"/>
      <c r="L493" s="44"/>
      <c r="M493" s="227" t="s">
        <v>1</v>
      </c>
      <c r="N493" s="228" t="s">
        <v>41</v>
      </c>
      <c r="O493" s="91"/>
      <c r="P493" s="229">
        <f>O493*H493</f>
        <v>0</v>
      </c>
      <c r="Q493" s="229">
        <v>0</v>
      </c>
      <c r="R493" s="229">
        <f>Q493*H493</f>
        <v>0</v>
      </c>
      <c r="S493" s="229">
        <v>0</v>
      </c>
      <c r="T493" s="230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31" t="s">
        <v>164</v>
      </c>
      <c r="AT493" s="231" t="s">
        <v>143</v>
      </c>
      <c r="AU493" s="231" t="s">
        <v>86</v>
      </c>
      <c r="AY493" s="17" t="s">
        <v>140</v>
      </c>
      <c r="BE493" s="232">
        <f>IF(N493="základní",J493,0)</f>
        <v>0</v>
      </c>
      <c r="BF493" s="232">
        <f>IF(N493="snížená",J493,0)</f>
        <v>0</v>
      </c>
      <c r="BG493" s="232">
        <f>IF(N493="zákl. přenesená",J493,0)</f>
        <v>0</v>
      </c>
      <c r="BH493" s="232">
        <f>IF(N493="sníž. přenesená",J493,0)</f>
        <v>0</v>
      </c>
      <c r="BI493" s="232">
        <f>IF(N493="nulová",J493,0)</f>
        <v>0</v>
      </c>
      <c r="BJ493" s="17" t="s">
        <v>84</v>
      </c>
      <c r="BK493" s="232">
        <f>ROUND(I493*H493,2)</f>
        <v>0</v>
      </c>
      <c r="BL493" s="17" t="s">
        <v>164</v>
      </c>
      <c r="BM493" s="231" t="s">
        <v>1194</v>
      </c>
    </row>
    <row r="494" s="13" customFormat="1">
      <c r="A494" s="13"/>
      <c r="B494" s="233"/>
      <c r="C494" s="234"/>
      <c r="D494" s="235" t="s">
        <v>149</v>
      </c>
      <c r="E494" s="236" t="s">
        <v>1</v>
      </c>
      <c r="F494" s="237" t="s">
        <v>322</v>
      </c>
      <c r="G494" s="234"/>
      <c r="H494" s="236" t="s">
        <v>1</v>
      </c>
      <c r="I494" s="238"/>
      <c r="J494" s="234"/>
      <c r="K494" s="234"/>
      <c r="L494" s="239"/>
      <c r="M494" s="240"/>
      <c r="N494" s="241"/>
      <c r="O494" s="241"/>
      <c r="P494" s="241"/>
      <c r="Q494" s="241"/>
      <c r="R494" s="241"/>
      <c r="S494" s="241"/>
      <c r="T494" s="24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3" t="s">
        <v>149</v>
      </c>
      <c r="AU494" s="243" t="s">
        <v>86</v>
      </c>
      <c r="AV494" s="13" t="s">
        <v>84</v>
      </c>
      <c r="AW494" s="13" t="s">
        <v>32</v>
      </c>
      <c r="AX494" s="13" t="s">
        <v>76</v>
      </c>
      <c r="AY494" s="243" t="s">
        <v>140</v>
      </c>
    </row>
    <row r="495" s="13" customFormat="1">
      <c r="A495" s="13"/>
      <c r="B495" s="233"/>
      <c r="C495" s="234"/>
      <c r="D495" s="235" t="s">
        <v>149</v>
      </c>
      <c r="E495" s="236" t="s">
        <v>1</v>
      </c>
      <c r="F495" s="237" t="s">
        <v>734</v>
      </c>
      <c r="G495" s="234"/>
      <c r="H495" s="236" t="s">
        <v>1</v>
      </c>
      <c r="I495" s="238"/>
      <c r="J495" s="234"/>
      <c r="K495" s="234"/>
      <c r="L495" s="239"/>
      <c r="M495" s="240"/>
      <c r="N495" s="241"/>
      <c r="O495" s="241"/>
      <c r="P495" s="241"/>
      <c r="Q495" s="241"/>
      <c r="R495" s="241"/>
      <c r="S495" s="241"/>
      <c r="T495" s="24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3" t="s">
        <v>149</v>
      </c>
      <c r="AU495" s="243" t="s">
        <v>86</v>
      </c>
      <c r="AV495" s="13" t="s">
        <v>84</v>
      </c>
      <c r="AW495" s="13" t="s">
        <v>32</v>
      </c>
      <c r="AX495" s="13" t="s">
        <v>76</v>
      </c>
      <c r="AY495" s="243" t="s">
        <v>140</v>
      </c>
    </row>
    <row r="496" s="14" customFormat="1">
      <c r="A496" s="14"/>
      <c r="B496" s="244"/>
      <c r="C496" s="245"/>
      <c r="D496" s="235" t="s">
        <v>149</v>
      </c>
      <c r="E496" s="246" t="s">
        <v>1</v>
      </c>
      <c r="F496" s="247" t="s">
        <v>1195</v>
      </c>
      <c r="G496" s="245"/>
      <c r="H496" s="248">
        <v>66.299999999999997</v>
      </c>
      <c r="I496" s="249"/>
      <c r="J496" s="245"/>
      <c r="K496" s="245"/>
      <c r="L496" s="250"/>
      <c r="M496" s="251"/>
      <c r="N496" s="252"/>
      <c r="O496" s="252"/>
      <c r="P496" s="252"/>
      <c r="Q496" s="252"/>
      <c r="R496" s="252"/>
      <c r="S496" s="252"/>
      <c r="T496" s="25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4" t="s">
        <v>149</v>
      </c>
      <c r="AU496" s="254" t="s">
        <v>86</v>
      </c>
      <c r="AV496" s="14" t="s">
        <v>86</v>
      </c>
      <c r="AW496" s="14" t="s">
        <v>32</v>
      </c>
      <c r="AX496" s="14" t="s">
        <v>84</v>
      </c>
      <c r="AY496" s="254" t="s">
        <v>140</v>
      </c>
    </row>
    <row r="497" s="2" customFormat="1" ht="37.8" customHeight="1">
      <c r="A497" s="38"/>
      <c r="B497" s="39"/>
      <c r="C497" s="219" t="s">
        <v>1196</v>
      </c>
      <c r="D497" s="219" t="s">
        <v>143</v>
      </c>
      <c r="E497" s="220" t="s">
        <v>737</v>
      </c>
      <c r="F497" s="221" t="s">
        <v>738</v>
      </c>
      <c r="G497" s="222" t="s">
        <v>320</v>
      </c>
      <c r="H497" s="223">
        <v>198.90000000000001</v>
      </c>
      <c r="I497" s="224"/>
      <c r="J497" s="225">
        <f>ROUND(I497*H497,2)</f>
        <v>0</v>
      </c>
      <c r="K497" s="226"/>
      <c r="L497" s="44"/>
      <c r="M497" s="227" t="s">
        <v>1</v>
      </c>
      <c r="N497" s="228" t="s">
        <v>41</v>
      </c>
      <c r="O497" s="91"/>
      <c r="P497" s="229">
        <f>O497*H497</f>
        <v>0</v>
      </c>
      <c r="Q497" s="229">
        <v>0</v>
      </c>
      <c r="R497" s="229">
        <f>Q497*H497</f>
        <v>0</v>
      </c>
      <c r="S497" s="229">
        <v>0</v>
      </c>
      <c r="T497" s="230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31" t="s">
        <v>164</v>
      </c>
      <c r="AT497" s="231" t="s">
        <v>143</v>
      </c>
      <c r="AU497" s="231" t="s">
        <v>86</v>
      </c>
      <c r="AY497" s="17" t="s">
        <v>140</v>
      </c>
      <c r="BE497" s="232">
        <f>IF(N497="základní",J497,0)</f>
        <v>0</v>
      </c>
      <c r="BF497" s="232">
        <f>IF(N497="snížená",J497,0)</f>
        <v>0</v>
      </c>
      <c r="BG497" s="232">
        <f>IF(N497="zákl. přenesená",J497,0)</f>
        <v>0</v>
      </c>
      <c r="BH497" s="232">
        <f>IF(N497="sníž. přenesená",J497,0)</f>
        <v>0</v>
      </c>
      <c r="BI497" s="232">
        <f>IF(N497="nulová",J497,0)</f>
        <v>0</v>
      </c>
      <c r="BJ497" s="17" t="s">
        <v>84</v>
      </c>
      <c r="BK497" s="232">
        <f>ROUND(I497*H497,2)</f>
        <v>0</v>
      </c>
      <c r="BL497" s="17" t="s">
        <v>164</v>
      </c>
      <c r="BM497" s="231" t="s">
        <v>1197</v>
      </c>
    </row>
    <row r="498" s="14" customFormat="1">
      <c r="A498" s="14"/>
      <c r="B498" s="244"/>
      <c r="C498" s="245"/>
      <c r="D498" s="235" t="s">
        <v>149</v>
      </c>
      <c r="E498" s="246" t="s">
        <v>1</v>
      </c>
      <c r="F498" s="247" t="s">
        <v>1198</v>
      </c>
      <c r="G498" s="245"/>
      <c r="H498" s="248">
        <v>198.90000000000001</v>
      </c>
      <c r="I498" s="249"/>
      <c r="J498" s="245"/>
      <c r="K498" s="245"/>
      <c r="L498" s="250"/>
      <c r="M498" s="251"/>
      <c r="N498" s="252"/>
      <c r="O498" s="252"/>
      <c r="P498" s="252"/>
      <c r="Q498" s="252"/>
      <c r="R498" s="252"/>
      <c r="S498" s="252"/>
      <c r="T498" s="25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4" t="s">
        <v>149</v>
      </c>
      <c r="AU498" s="254" t="s">
        <v>86</v>
      </c>
      <c r="AV498" s="14" t="s">
        <v>86</v>
      </c>
      <c r="AW498" s="14" t="s">
        <v>32</v>
      </c>
      <c r="AX498" s="14" t="s">
        <v>84</v>
      </c>
      <c r="AY498" s="254" t="s">
        <v>140</v>
      </c>
    </row>
    <row r="499" s="2" customFormat="1" ht="37.8" customHeight="1">
      <c r="A499" s="38"/>
      <c r="B499" s="39"/>
      <c r="C499" s="219" t="s">
        <v>1199</v>
      </c>
      <c r="D499" s="219" t="s">
        <v>143</v>
      </c>
      <c r="E499" s="220" t="s">
        <v>742</v>
      </c>
      <c r="F499" s="221" t="s">
        <v>743</v>
      </c>
      <c r="G499" s="222" t="s">
        <v>320</v>
      </c>
      <c r="H499" s="223">
        <v>193.02000000000001</v>
      </c>
      <c r="I499" s="224"/>
      <c r="J499" s="225">
        <f>ROUND(I499*H499,2)</f>
        <v>0</v>
      </c>
      <c r="K499" s="226"/>
      <c r="L499" s="44"/>
      <c r="M499" s="227" t="s">
        <v>1</v>
      </c>
      <c r="N499" s="228" t="s">
        <v>41</v>
      </c>
      <c r="O499" s="91"/>
      <c r="P499" s="229">
        <f>O499*H499</f>
        <v>0</v>
      </c>
      <c r="Q499" s="229">
        <v>0</v>
      </c>
      <c r="R499" s="229">
        <f>Q499*H499</f>
        <v>0</v>
      </c>
      <c r="S499" s="229">
        <v>0</v>
      </c>
      <c r="T499" s="230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31" t="s">
        <v>164</v>
      </c>
      <c r="AT499" s="231" t="s">
        <v>143</v>
      </c>
      <c r="AU499" s="231" t="s">
        <v>86</v>
      </c>
      <c r="AY499" s="17" t="s">
        <v>140</v>
      </c>
      <c r="BE499" s="232">
        <f>IF(N499="základní",J499,0)</f>
        <v>0</v>
      </c>
      <c r="BF499" s="232">
        <f>IF(N499="snížená",J499,0)</f>
        <v>0</v>
      </c>
      <c r="BG499" s="232">
        <f>IF(N499="zákl. přenesená",J499,0)</f>
        <v>0</v>
      </c>
      <c r="BH499" s="232">
        <f>IF(N499="sníž. přenesená",J499,0)</f>
        <v>0</v>
      </c>
      <c r="BI499" s="232">
        <f>IF(N499="nulová",J499,0)</f>
        <v>0</v>
      </c>
      <c r="BJ499" s="17" t="s">
        <v>84</v>
      </c>
      <c r="BK499" s="232">
        <f>ROUND(I499*H499,2)</f>
        <v>0</v>
      </c>
      <c r="BL499" s="17" t="s">
        <v>164</v>
      </c>
      <c r="BM499" s="231" t="s">
        <v>1200</v>
      </c>
    </row>
    <row r="500" s="13" customFormat="1">
      <c r="A500" s="13"/>
      <c r="B500" s="233"/>
      <c r="C500" s="234"/>
      <c r="D500" s="235" t="s">
        <v>149</v>
      </c>
      <c r="E500" s="236" t="s">
        <v>1</v>
      </c>
      <c r="F500" s="237" t="s">
        <v>745</v>
      </c>
      <c r="G500" s="234"/>
      <c r="H500" s="236" t="s">
        <v>1</v>
      </c>
      <c r="I500" s="238"/>
      <c r="J500" s="234"/>
      <c r="K500" s="234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149</v>
      </c>
      <c r="AU500" s="243" t="s">
        <v>86</v>
      </c>
      <c r="AV500" s="13" t="s">
        <v>84</v>
      </c>
      <c r="AW500" s="13" t="s">
        <v>32</v>
      </c>
      <c r="AX500" s="13" t="s">
        <v>76</v>
      </c>
      <c r="AY500" s="243" t="s">
        <v>140</v>
      </c>
    </row>
    <row r="501" s="13" customFormat="1">
      <c r="A501" s="13"/>
      <c r="B501" s="233"/>
      <c r="C501" s="234"/>
      <c r="D501" s="235" t="s">
        <v>149</v>
      </c>
      <c r="E501" s="236" t="s">
        <v>1</v>
      </c>
      <c r="F501" s="237" t="s">
        <v>746</v>
      </c>
      <c r="G501" s="234"/>
      <c r="H501" s="236" t="s">
        <v>1</v>
      </c>
      <c r="I501" s="238"/>
      <c r="J501" s="234"/>
      <c r="K501" s="234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149</v>
      </c>
      <c r="AU501" s="243" t="s">
        <v>86</v>
      </c>
      <c r="AV501" s="13" t="s">
        <v>84</v>
      </c>
      <c r="AW501" s="13" t="s">
        <v>32</v>
      </c>
      <c r="AX501" s="13" t="s">
        <v>76</v>
      </c>
      <c r="AY501" s="243" t="s">
        <v>140</v>
      </c>
    </row>
    <row r="502" s="13" customFormat="1">
      <c r="A502" s="13"/>
      <c r="B502" s="233"/>
      <c r="C502" s="234"/>
      <c r="D502" s="235" t="s">
        <v>149</v>
      </c>
      <c r="E502" s="236" t="s">
        <v>1</v>
      </c>
      <c r="F502" s="237" t="s">
        <v>747</v>
      </c>
      <c r="G502" s="234"/>
      <c r="H502" s="236" t="s">
        <v>1</v>
      </c>
      <c r="I502" s="238"/>
      <c r="J502" s="234"/>
      <c r="K502" s="234"/>
      <c r="L502" s="239"/>
      <c r="M502" s="240"/>
      <c r="N502" s="241"/>
      <c r="O502" s="241"/>
      <c r="P502" s="241"/>
      <c r="Q502" s="241"/>
      <c r="R502" s="241"/>
      <c r="S502" s="241"/>
      <c r="T502" s="24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3" t="s">
        <v>149</v>
      </c>
      <c r="AU502" s="243" t="s">
        <v>86</v>
      </c>
      <c r="AV502" s="13" t="s">
        <v>84</v>
      </c>
      <c r="AW502" s="13" t="s">
        <v>32</v>
      </c>
      <c r="AX502" s="13" t="s">
        <v>76</v>
      </c>
      <c r="AY502" s="243" t="s">
        <v>140</v>
      </c>
    </row>
    <row r="503" s="14" customFormat="1">
      <c r="A503" s="14"/>
      <c r="B503" s="244"/>
      <c r="C503" s="245"/>
      <c r="D503" s="235" t="s">
        <v>149</v>
      </c>
      <c r="E503" s="246" t="s">
        <v>1</v>
      </c>
      <c r="F503" s="247" t="s">
        <v>1201</v>
      </c>
      <c r="G503" s="245"/>
      <c r="H503" s="248">
        <v>100.345</v>
      </c>
      <c r="I503" s="249"/>
      <c r="J503" s="245"/>
      <c r="K503" s="245"/>
      <c r="L503" s="250"/>
      <c r="M503" s="251"/>
      <c r="N503" s="252"/>
      <c r="O503" s="252"/>
      <c r="P503" s="252"/>
      <c r="Q503" s="252"/>
      <c r="R503" s="252"/>
      <c r="S503" s="252"/>
      <c r="T503" s="25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4" t="s">
        <v>149</v>
      </c>
      <c r="AU503" s="254" t="s">
        <v>86</v>
      </c>
      <c r="AV503" s="14" t="s">
        <v>86</v>
      </c>
      <c r="AW503" s="14" t="s">
        <v>32</v>
      </c>
      <c r="AX503" s="14" t="s">
        <v>76</v>
      </c>
      <c r="AY503" s="254" t="s">
        <v>140</v>
      </c>
    </row>
    <row r="504" s="13" customFormat="1">
      <c r="A504" s="13"/>
      <c r="B504" s="233"/>
      <c r="C504" s="234"/>
      <c r="D504" s="235" t="s">
        <v>149</v>
      </c>
      <c r="E504" s="236" t="s">
        <v>1</v>
      </c>
      <c r="F504" s="237" t="s">
        <v>749</v>
      </c>
      <c r="G504" s="234"/>
      <c r="H504" s="236" t="s">
        <v>1</v>
      </c>
      <c r="I504" s="238"/>
      <c r="J504" s="234"/>
      <c r="K504" s="234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149</v>
      </c>
      <c r="AU504" s="243" t="s">
        <v>86</v>
      </c>
      <c r="AV504" s="13" t="s">
        <v>84</v>
      </c>
      <c r="AW504" s="13" t="s">
        <v>32</v>
      </c>
      <c r="AX504" s="13" t="s">
        <v>76</v>
      </c>
      <c r="AY504" s="243" t="s">
        <v>140</v>
      </c>
    </row>
    <row r="505" s="13" customFormat="1">
      <c r="A505" s="13"/>
      <c r="B505" s="233"/>
      <c r="C505" s="234"/>
      <c r="D505" s="235" t="s">
        <v>149</v>
      </c>
      <c r="E505" s="236" t="s">
        <v>1</v>
      </c>
      <c r="F505" s="237" t="s">
        <v>750</v>
      </c>
      <c r="G505" s="234"/>
      <c r="H505" s="236" t="s">
        <v>1</v>
      </c>
      <c r="I505" s="238"/>
      <c r="J505" s="234"/>
      <c r="K505" s="234"/>
      <c r="L505" s="239"/>
      <c r="M505" s="240"/>
      <c r="N505" s="241"/>
      <c r="O505" s="241"/>
      <c r="P505" s="241"/>
      <c r="Q505" s="241"/>
      <c r="R505" s="241"/>
      <c r="S505" s="241"/>
      <c r="T505" s="24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3" t="s">
        <v>149</v>
      </c>
      <c r="AU505" s="243" t="s">
        <v>86</v>
      </c>
      <c r="AV505" s="13" t="s">
        <v>84</v>
      </c>
      <c r="AW505" s="13" t="s">
        <v>32</v>
      </c>
      <c r="AX505" s="13" t="s">
        <v>76</v>
      </c>
      <c r="AY505" s="243" t="s">
        <v>140</v>
      </c>
    </row>
    <row r="506" s="14" customFormat="1">
      <c r="A506" s="14"/>
      <c r="B506" s="244"/>
      <c r="C506" s="245"/>
      <c r="D506" s="235" t="s">
        <v>149</v>
      </c>
      <c r="E506" s="246" t="s">
        <v>1</v>
      </c>
      <c r="F506" s="247" t="s">
        <v>1202</v>
      </c>
      <c r="G506" s="245"/>
      <c r="H506" s="248">
        <v>92.674999999999997</v>
      </c>
      <c r="I506" s="249"/>
      <c r="J506" s="245"/>
      <c r="K506" s="245"/>
      <c r="L506" s="250"/>
      <c r="M506" s="251"/>
      <c r="N506" s="252"/>
      <c r="O506" s="252"/>
      <c r="P506" s="252"/>
      <c r="Q506" s="252"/>
      <c r="R506" s="252"/>
      <c r="S506" s="252"/>
      <c r="T506" s="25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4" t="s">
        <v>149</v>
      </c>
      <c r="AU506" s="254" t="s">
        <v>86</v>
      </c>
      <c r="AV506" s="14" t="s">
        <v>86</v>
      </c>
      <c r="AW506" s="14" t="s">
        <v>32</v>
      </c>
      <c r="AX506" s="14" t="s">
        <v>76</v>
      </c>
      <c r="AY506" s="254" t="s">
        <v>140</v>
      </c>
    </row>
    <row r="507" s="15" customFormat="1">
      <c r="A507" s="15"/>
      <c r="B507" s="258"/>
      <c r="C507" s="259"/>
      <c r="D507" s="235" t="s">
        <v>149</v>
      </c>
      <c r="E507" s="260" t="s">
        <v>1</v>
      </c>
      <c r="F507" s="261" t="s">
        <v>301</v>
      </c>
      <c r="G507" s="259"/>
      <c r="H507" s="262">
        <v>193.02000000000001</v>
      </c>
      <c r="I507" s="263"/>
      <c r="J507" s="259"/>
      <c r="K507" s="259"/>
      <c r="L507" s="264"/>
      <c r="M507" s="265"/>
      <c r="N507" s="266"/>
      <c r="O507" s="266"/>
      <c r="P507" s="266"/>
      <c r="Q507" s="266"/>
      <c r="R507" s="266"/>
      <c r="S507" s="266"/>
      <c r="T507" s="267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8" t="s">
        <v>149</v>
      </c>
      <c r="AU507" s="268" t="s">
        <v>86</v>
      </c>
      <c r="AV507" s="15" t="s">
        <v>164</v>
      </c>
      <c r="AW507" s="15" t="s">
        <v>32</v>
      </c>
      <c r="AX507" s="15" t="s">
        <v>84</v>
      </c>
      <c r="AY507" s="268" t="s">
        <v>140</v>
      </c>
    </row>
    <row r="508" s="2" customFormat="1" ht="37.8" customHeight="1">
      <c r="A508" s="38"/>
      <c r="B508" s="39"/>
      <c r="C508" s="219" t="s">
        <v>1203</v>
      </c>
      <c r="D508" s="219" t="s">
        <v>143</v>
      </c>
      <c r="E508" s="220" t="s">
        <v>753</v>
      </c>
      <c r="F508" s="221" t="s">
        <v>738</v>
      </c>
      <c r="G508" s="222" t="s">
        <v>320</v>
      </c>
      <c r="H508" s="223">
        <v>386.04000000000002</v>
      </c>
      <c r="I508" s="224"/>
      <c r="J508" s="225">
        <f>ROUND(I508*H508,2)</f>
        <v>0</v>
      </c>
      <c r="K508" s="226"/>
      <c r="L508" s="44"/>
      <c r="M508" s="227" t="s">
        <v>1</v>
      </c>
      <c r="N508" s="228" t="s">
        <v>41</v>
      </c>
      <c r="O508" s="91"/>
      <c r="P508" s="229">
        <f>O508*H508</f>
        <v>0</v>
      </c>
      <c r="Q508" s="229">
        <v>0</v>
      </c>
      <c r="R508" s="229">
        <f>Q508*H508</f>
        <v>0</v>
      </c>
      <c r="S508" s="229">
        <v>0</v>
      </c>
      <c r="T508" s="230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31" t="s">
        <v>164</v>
      </c>
      <c r="AT508" s="231" t="s">
        <v>143</v>
      </c>
      <c r="AU508" s="231" t="s">
        <v>86</v>
      </c>
      <c r="AY508" s="17" t="s">
        <v>140</v>
      </c>
      <c r="BE508" s="232">
        <f>IF(N508="základní",J508,0)</f>
        <v>0</v>
      </c>
      <c r="BF508" s="232">
        <f>IF(N508="snížená",J508,0)</f>
        <v>0</v>
      </c>
      <c r="BG508" s="232">
        <f>IF(N508="zákl. přenesená",J508,0)</f>
        <v>0</v>
      </c>
      <c r="BH508" s="232">
        <f>IF(N508="sníž. přenesená",J508,0)</f>
        <v>0</v>
      </c>
      <c r="BI508" s="232">
        <f>IF(N508="nulová",J508,0)</f>
        <v>0</v>
      </c>
      <c r="BJ508" s="17" t="s">
        <v>84</v>
      </c>
      <c r="BK508" s="232">
        <f>ROUND(I508*H508,2)</f>
        <v>0</v>
      </c>
      <c r="BL508" s="17" t="s">
        <v>164</v>
      </c>
      <c r="BM508" s="231" t="s">
        <v>1204</v>
      </c>
    </row>
    <row r="509" s="14" customFormat="1">
      <c r="A509" s="14"/>
      <c r="B509" s="244"/>
      <c r="C509" s="245"/>
      <c r="D509" s="235" t="s">
        <v>149</v>
      </c>
      <c r="E509" s="246" t="s">
        <v>1</v>
      </c>
      <c r="F509" s="247" t="s">
        <v>1205</v>
      </c>
      <c r="G509" s="245"/>
      <c r="H509" s="248">
        <v>386.04000000000002</v>
      </c>
      <c r="I509" s="249"/>
      <c r="J509" s="245"/>
      <c r="K509" s="245"/>
      <c r="L509" s="250"/>
      <c r="M509" s="251"/>
      <c r="N509" s="252"/>
      <c r="O509" s="252"/>
      <c r="P509" s="252"/>
      <c r="Q509" s="252"/>
      <c r="R509" s="252"/>
      <c r="S509" s="252"/>
      <c r="T509" s="253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4" t="s">
        <v>149</v>
      </c>
      <c r="AU509" s="254" t="s">
        <v>86</v>
      </c>
      <c r="AV509" s="14" t="s">
        <v>86</v>
      </c>
      <c r="AW509" s="14" t="s">
        <v>32</v>
      </c>
      <c r="AX509" s="14" t="s">
        <v>84</v>
      </c>
      <c r="AY509" s="254" t="s">
        <v>140</v>
      </c>
    </row>
    <row r="510" s="2" customFormat="1" ht="44.25" customHeight="1">
      <c r="A510" s="38"/>
      <c r="B510" s="39"/>
      <c r="C510" s="219" t="s">
        <v>1206</v>
      </c>
      <c r="D510" s="219" t="s">
        <v>143</v>
      </c>
      <c r="E510" s="220" t="s">
        <v>757</v>
      </c>
      <c r="F510" s="221" t="s">
        <v>758</v>
      </c>
      <c r="G510" s="222" t="s">
        <v>320</v>
      </c>
      <c r="H510" s="223">
        <v>66.299999999999997</v>
      </c>
      <c r="I510" s="224"/>
      <c r="J510" s="225">
        <f>ROUND(I510*H510,2)</f>
        <v>0</v>
      </c>
      <c r="K510" s="226"/>
      <c r="L510" s="44"/>
      <c r="M510" s="227" t="s">
        <v>1</v>
      </c>
      <c r="N510" s="228" t="s">
        <v>41</v>
      </c>
      <c r="O510" s="91"/>
      <c r="P510" s="229">
        <f>O510*H510</f>
        <v>0</v>
      </c>
      <c r="Q510" s="229">
        <v>0</v>
      </c>
      <c r="R510" s="229">
        <f>Q510*H510</f>
        <v>0</v>
      </c>
      <c r="S510" s="229">
        <v>0</v>
      </c>
      <c r="T510" s="230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31" t="s">
        <v>164</v>
      </c>
      <c r="AT510" s="231" t="s">
        <v>143</v>
      </c>
      <c r="AU510" s="231" t="s">
        <v>86</v>
      </c>
      <c r="AY510" s="17" t="s">
        <v>140</v>
      </c>
      <c r="BE510" s="232">
        <f>IF(N510="základní",J510,0)</f>
        <v>0</v>
      </c>
      <c r="BF510" s="232">
        <f>IF(N510="snížená",J510,0)</f>
        <v>0</v>
      </c>
      <c r="BG510" s="232">
        <f>IF(N510="zákl. přenesená",J510,0)</f>
        <v>0</v>
      </c>
      <c r="BH510" s="232">
        <f>IF(N510="sníž. přenesená",J510,0)</f>
        <v>0</v>
      </c>
      <c r="BI510" s="232">
        <f>IF(N510="nulová",J510,0)</f>
        <v>0</v>
      </c>
      <c r="BJ510" s="17" t="s">
        <v>84</v>
      </c>
      <c r="BK510" s="232">
        <f>ROUND(I510*H510,2)</f>
        <v>0</v>
      </c>
      <c r="BL510" s="17" t="s">
        <v>164</v>
      </c>
      <c r="BM510" s="231" t="s">
        <v>1207</v>
      </c>
    </row>
    <row r="511" s="14" customFormat="1">
      <c r="A511" s="14"/>
      <c r="B511" s="244"/>
      <c r="C511" s="245"/>
      <c r="D511" s="235" t="s">
        <v>149</v>
      </c>
      <c r="E511" s="246" t="s">
        <v>1</v>
      </c>
      <c r="F511" s="247" t="s">
        <v>1208</v>
      </c>
      <c r="G511" s="245"/>
      <c r="H511" s="248">
        <v>66.299999999999997</v>
      </c>
      <c r="I511" s="249"/>
      <c r="J511" s="245"/>
      <c r="K511" s="245"/>
      <c r="L511" s="250"/>
      <c r="M511" s="251"/>
      <c r="N511" s="252"/>
      <c r="O511" s="252"/>
      <c r="P511" s="252"/>
      <c r="Q511" s="252"/>
      <c r="R511" s="252"/>
      <c r="S511" s="252"/>
      <c r="T511" s="25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4" t="s">
        <v>149</v>
      </c>
      <c r="AU511" s="254" t="s">
        <v>86</v>
      </c>
      <c r="AV511" s="14" t="s">
        <v>86</v>
      </c>
      <c r="AW511" s="14" t="s">
        <v>32</v>
      </c>
      <c r="AX511" s="14" t="s">
        <v>84</v>
      </c>
      <c r="AY511" s="254" t="s">
        <v>140</v>
      </c>
    </row>
    <row r="512" s="2" customFormat="1" ht="16.5" customHeight="1">
      <c r="A512" s="38"/>
      <c r="B512" s="39"/>
      <c r="C512" s="219" t="s">
        <v>1209</v>
      </c>
      <c r="D512" s="219" t="s">
        <v>143</v>
      </c>
      <c r="E512" s="220" t="s">
        <v>762</v>
      </c>
      <c r="F512" s="221" t="s">
        <v>763</v>
      </c>
      <c r="G512" s="222" t="s">
        <v>320</v>
      </c>
      <c r="H512" s="223">
        <v>92.674999999999997</v>
      </c>
      <c r="I512" s="224"/>
      <c r="J512" s="225">
        <f>ROUND(I512*H512,2)</f>
        <v>0</v>
      </c>
      <c r="K512" s="226"/>
      <c r="L512" s="44"/>
      <c r="M512" s="227" t="s">
        <v>1</v>
      </c>
      <c r="N512" s="228" t="s">
        <v>41</v>
      </c>
      <c r="O512" s="91"/>
      <c r="P512" s="229">
        <f>O512*H512</f>
        <v>0</v>
      </c>
      <c r="Q512" s="229">
        <v>0</v>
      </c>
      <c r="R512" s="229">
        <f>Q512*H512</f>
        <v>0</v>
      </c>
      <c r="S512" s="229">
        <v>0</v>
      </c>
      <c r="T512" s="230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31" t="s">
        <v>164</v>
      </c>
      <c r="AT512" s="231" t="s">
        <v>143</v>
      </c>
      <c r="AU512" s="231" t="s">
        <v>86</v>
      </c>
      <c r="AY512" s="17" t="s">
        <v>140</v>
      </c>
      <c r="BE512" s="232">
        <f>IF(N512="základní",J512,0)</f>
        <v>0</v>
      </c>
      <c r="BF512" s="232">
        <f>IF(N512="snížená",J512,0)</f>
        <v>0</v>
      </c>
      <c r="BG512" s="232">
        <f>IF(N512="zákl. přenesená",J512,0)</f>
        <v>0</v>
      </c>
      <c r="BH512" s="232">
        <f>IF(N512="sníž. přenesená",J512,0)</f>
        <v>0</v>
      </c>
      <c r="BI512" s="232">
        <f>IF(N512="nulová",J512,0)</f>
        <v>0</v>
      </c>
      <c r="BJ512" s="17" t="s">
        <v>84</v>
      </c>
      <c r="BK512" s="232">
        <f>ROUND(I512*H512,2)</f>
        <v>0</v>
      </c>
      <c r="BL512" s="17" t="s">
        <v>164</v>
      </c>
      <c r="BM512" s="231" t="s">
        <v>1210</v>
      </c>
    </row>
    <row r="513" s="13" customFormat="1">
      <c r="A513" s="13"/>
      <c r="B513" s="233"/>
      <c r="C513" s="234"/>
      <c r="D513" s="235" t="s">
        <v>149</v>
      </c>
      <c r="E513" s="236" t="s">
        <v>1</v>
      </c>
      <c r="F513" s="237" t="s">
        <v>750</v>
      </c>
      <c r="G513" s="234"/>
      <c r="H513" s="236" t="s">
        <v>1</v>
      </c>
      <c r="I513" s="238"/>
      <c r="J513" s="234"/>
      <c r="K513" s="234"/>
      <c r="L513" s="239"/>
      <c r="M513" s="240"/>
      <c r="N513" s="241"/>
      <c r="O513" s="241"/>
      <c r="P513" s="241"/>
      <c r="Q513" s="241"/>
      <c r="R513" s="241"/>
      <c r="S513" s="241"/>
      <c r="T513" s="24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3" t="s">
        <v>149</v>
      </c>
      <c r="AU513" s="243" t="s">
        <v>86</v>
      </c>
      <c r="AV513" s="13" t="s">
        <v>84</v>
      </c>
      <c r="AW513" s="13" t="s">
        <v>32</v>
      </c>
      <c r="AX513" s="13" t="s">
        <v>76</v>
      </c>
      <c r="AY513" s="243" t="s">
        <v>140</v>
      </c>
    </row>
    <row r="514" s="14" customFormat="1">
      <c r="A514" s="14"/>
      <c r="B514" s="244"/>
      <c r="C514" s="245"/>
      <c r="D514" s="235" t="s">
        <v>149</v>
      </c>
      <c r="E514" s="246" t="s">
        <v>1</v>
      </c>
      <c r="F514" s="247" t="s">
        <v>1202</v>
      </c>
      <c r="G514" s="245"/>
      <c r="H514" s="248">
        <v>92.674999999999997</v>
      </c>
      <c r="I514" s="249"/>
      <c r="J514" s="245"/>
      <c r="K514" s="245"/>
      <c r="L514" s="250"/>
      <c r="M514" s="251"/>
      <c r="N514" s="252"/>
      <c r="O514" s="252"/>
      <c r="P514" s="252"/>
      <c r="Q514" s="252"/>
      <c r="R514" s="252"/>
      <c r="S514" s="252"/>
      <c r="T514" s="253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4" t="s">
        <v>149</v>
      </c>
      <c r="AU514" s="254" t="s">
        <v>86</v>
      </c>
      <c r="AV514" s="14" t="s">
        <v>86</v>
      </c>
      <c r="AW514" s="14" t="s">
        <v>32</v>
      </c>
      <c r="AX514" s="14" t="s">
        <v>84</v>
      </c>
      <c r="AY514" s="254" t="s">
        <v>140</v>
      </c>
    </row>
    <row r="515" s="12" customFormat="1" ht="22.8" customHeight="1">
      <c r="A515" s="12"/>
      <c r="B515" s="203"/>
      <c r="C515" s="204"/>
      <c r="D515" s="205" t="s">
        <v>75</v>
      </c>
      <c r="E515" s="217" t="s">
        <v>765</v>
      </c>
      <c r="F515" s="217" t="s">
        <v>766</v>
      </c>
      <c r="G515" s="204"/>
      <c r="H515" s="204"/>
      <c r="I515" s="207"/>
      <c r="J515" s="218">
        <f>BK515</f>
        <v>0</v>
      </c>
      <c r="K515" s="204"/>
      <c r="L515" s="209"/>
      <c r="M515" s="210"/>
      <c r="N515" s="211"/>
      <c r="O515" s="211"/>
      <c r="P515" s="212">
        <f>SUM(P516:P517)</f>
        <v>0</v>
      </c>
      <c r="Q515" s="211"/>
      <c r="R515" s="212">
        <f>SUM(R516:R517)</f>
        <v>0</v>
      </c>
      <c r="S515" s="211"/>
      <c r="T515" s="213">
        <f>SUM(T516:T517)</f>
        <v>0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14" t="s">
        <v>84</v>
      </c>
      <c r="AT515" s="215" t="s">
        <v>75</v>
      </c>
      <c r="AU515" s="215" t="s">
        <v>84</v>
      </c>
      <c r="AY515" s="214" t="s">
        <v>140</v>
      </c>
      <c r="BK515" s="216">
        <f>SUM(BK516:BK517)</f>
        <v>0</v>
      </c>
    </row>
    <row r="516" s="2" customFormat="1" ht="44.25" customHeight="1">
      <c r="A516" s="38"/>
      <c r="B516" s="39"/>
      <c r="C516" s="219" t="s">
        <v>1211</v>
      </c>
      <c r="D516" s="219" t="s">
        <v>143</v>
      </c>
      <c r="E516" s="220" t="s">
        <v>1212</v>
      </c>
      <c r="F516" s="221" t="s">
        <v>1213</v>
      </c>
      <c r="G516" s="222" t="s">
        <v>320</v>
      </c>
      <c r="H516" s="223">
        <v>602.351</v>
      </c>
      <c r="I516" s="224"/>
      <c r="J516" s="225">
        <f>ROUND(I516*H516,2)</f>
        <v>0</v>
      </c>
      <c r="K516" s="226"/>
      <c r="L516" s="44"/>
      <c r="M516" s="227" t="s">
        <v>1</v>
      </c>
      <c r="N516" s="228" t="s">
        <v>41</v>
      </c>
      <c r="O516" s="91"/>
      <c r="P516" s="229">
        <f>O516*H516</f>
        <v>0</v>
      </c>
      <c r="Q516" s="229">
        <v>0</v>
      </c>
      <c r="R516" s="229">
        <f>Q516*H516</f>
        <v>0</v>
      </c>
      <c r="S516" s="229">
        <v>0</v>
      </c>
      <c r="T516" s="230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31" t="s">
        <v>164</v>
      </c>
      <c r="AT516" s="231" t="s">
        <v>143</v>
      </c>
      <c r="AU516" s="231" t="s">
        <v>86</v>
      </c>
      <c r="AY516" s="17" t="s">
        <v>140</v>
      </c>
      <c r="BE516" s="232">
        <f>IF(N516="základní",J516,0)</f>
        <v>0</v>
      </c>
      <c r="BF516" s="232">
        <f>IF(N516="snížená",J516,0)</f>
        <v>0</v>
      </c>
      <c r="BG516" s="232">
        <f>IF(N516="zákl. přenesená",J516,0)</f>
        <v>0</v>
      </c>
      <c r="BH516" s="232">
        <f>IF(N516="sníž. přenesená",J516,0)</f>
        <v>0</v>
      </c>
      <c r="BI516" s="232">
        <f>IF(N516="nulová",J516,0)</f>
        <v>0</v>
      </c>
      <c r="BJ516" s="17" t="s">
        <v>84</v>
      </c>
      <c r="BK516" s="232">
        <f>ROUND(I516*H516,2)</f>
        <v>0</v>
      </c>
      <c r="BL516" s="17" t="s">
        <v>164</v>
      </c>
      <c r="BM516" s="231" t="s">
        <v>1214</v>
      </c>
    </row>
    <row r="517" s="2" customFormat="1" ht="55.5" customHeight="1">
      <c r="A517" s="38"/>
      <c r="B517" s="39"/>
      <c r="C517" s="219" t="s">
        <v>1215</v>
      </c>
      <c r="D517" s="219" t="s">
        <v>143</v>
      </c>
      <c r="E517" s="220" t="s">
        <v>1216</v>
      </c>
      <c r="F517" s="221" t="s">
        <v>1217</v>
      </c>
      <c r="G517" s="222" t="s">
        <v>320</v>
      </c>
      <c r="H517" s="223">
        <v>602.351</v>
      </c>
      <c r="I517" s="224"/>
      <c r="J517" s="225">
        <f>ROUND(I517*H517,2)</f>
        <v>0</v>
      </c>
      <c r="K517" s="226"/>
      <c r="L517" s="44"/>
      <c r="M517" s="280" t="s">
        <v>1</v>
      </c>
      <c r="N517" s="281" t="s">
        <v>41</v>
      </c>
      <c r="O517" s="282"/>
      <c r="P517" s="283">
        <f>O517*H517</f>
        <v>0</v>
      </c>
      <c r="Q517" s="283">
        <v>0</v>
      </c>
      <c r="R517" s="283">
        <f>Q517*H517</f>
        <v>0</v>
      </c>
      <c r="S517" s="283">
        <v>0</v>
      </c>
      <c r="T517" s="284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31" t="s">
        <v>164</v>
      </c>
      <c r="AT517" s="231" t="s">
        <v>143</v>
      </c>
      <c r="AU517" s="231" t="s">
        <v>86</v>
      </c>
      <c r="AY517" s="17" t="s">
        <v>140</v>
      </c>
      <c r="BE517" s="232">
        <f>IF(N517="základní",J517,0)</f>
        <v>0</v>
      </c>
      <c r="BF517" s="232">
        <f>IF(N517="snížená",J517,0)</f>
        <v>0</v>
      </c>
      <c r="BG517" s="232">
        <f>IF(N517="zákl. přenesená",J517,0)</f>
        <v>0</v>
      </c>
      <c r="BH517" s="232">
        <f>IF(N517="sníž. přenesená",J517,0)</f>
        <v>0</v>
      </c>
      <c r="BI517" s="232">
        <f>IF(N517="nulová",J517,0)</f>
        <v>0</v>
      </c>
      <c r="BJ517" s="17" t="s">
        <v>84</v>
      </c>
      <c r="BK517" s="232">
        <f>ROUND(I517*H517,2)</f>
        <v>0</v>
      </c>
      <c r="BL517" s="17" t="s">
        <v>164</v>
      </c>
      <c r="BM517" s="231" t="s">
        <v>1218</v>
      </c>
    </row>
    <row r="518" s="2" customFormat="1" ht="6.96" customHeight="1">
      <c r="A518" s="38"/>
      <c r="B518" s="66"/>
      <c r="C518" s="67"/>
      <c r="D518" s="67"/>
      <c r="E518" s="67"/>
      <c r="F518" s="67"/>
      <c r="G518" s="67"/>
      <c r="H518" s="67"/>
      <c r="I518" s="67"/>
      <c r="J518" s="67"/>
      <c r="K518" s="67"/>
      <c r="L518" s="44"/>
      <c r="M518" s="38"/>
      <c r="O518" s="38"/>
      <c r="P518" s="38"/>
      <c r="Q518" s="38"/>
      <c r="R518" s="38"/>
      <c r="S518" s="38"/>
      <c r="T518" s="38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</row>
  </sheetData>
  <sheetProtection sheet="1" autoFilter="0" formatColumns="0" formatRows="0" objects="1" scenarios="1" spinCount="100000" saltValue="5/50iBnu/BAfiFazpR7wC+5t9maZaUg4rpSvSDZzbhSmYJPQbrdLZM9JCRSg3Y54atHf68HrU4fGizvBWdMzDA==" hashValue="O+EwlP8hsHxDEVOCanzD05tuKNwF5kIORGIxLY0rfPPmt8wSHR2wFo51xO7CTGbZWyihQzkzlacu9R8vtI/hbw==" algorithmName="SHA-512" password="CA9C"/>
  <autoFilter ref="C127:K51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111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Otrokovice - regenerace panelového sídliště Trávníky - 2.etapa - komunikace, chodníky a park. stání na ul. SNP-verze 1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1219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1220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1220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ROUND((SUM(BE127:BE266)),  2)</f>
        <v>0</v>
      </c>
      <c r="G33" s="38"/>
      <c r="H33" s="38"/>
      <c r="I33" s="155">
        <v>0.20999999999999999</v>
      </c>
      <c r="J33" s="154">
        <f>ROUND(((SUM(BE127:BE266))*I33),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ROUND((SUM(BF127:BF266)),  2)</f>
        <v>0</v>
      </c>
      <c r="G34" s="38"/>
      <c r="H34" s="38"/>
      <c r="I34" s="155">
        <v>0.12</v>
      </c>
      <c r="J34" s="154">
        <f>ROUND(((SUM(BF127:BF266))*I34),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ROUND((SUM(BG127:BG266)),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ROUND((SUM(BH127:BH266)),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ROUND((SUM(BI127:BI266)),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Otrokovice - regenerace panelového sídliště Trávníky - 2.etapa - komunikace, chodníky a park. stání na ul. SNP-verze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301 - Dešťová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Otrokovice, m.č. Trávníky</v>
      </c>
      <c r="G89" s="40"/>
      <c r="H89" s="40"/>
      <c r="I89" s="32" t="s">
        <v>22</v>
      </c>
      <c r="J89" s="79" t="str">
        <f>IF(J12="","",J12)</f>
        <v>28. 2. 2024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32" t="s">
        <v>30</v>
      </c>
      <c r="J91" s="36" t="str">
        <f>E21</f>
        <v>J.Košík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J.Košík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115</v>
      </c>
      <c r="D94" s="176"/>
      <c r="E94" s="176"/>
      <c r="F94" s="176"/>
      <c r="G94" s="176"/>
      <c r="H94" s="176"/>
      <c r="I94" s="176"/>
      <c r="J94" s="177" t="s">
        <v>116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117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118</v>
      </c>
    </row>
    <row r="97" s="9" customFormat="1" ht="24.96" customHeight="1">
      <c r="A97" s="9"/>
      <c r="B97" s="179"/>
      <c r="C97" s="180"/>
      <c r="D97" s="181" t="s">
        <v>1221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1222</v>
      </c>
      <c r="E98" s="182"/>
      <c r="F98" s="182"/>
      <c r="G98" s="182"/>
      <c r="H98" s="182"/>
      <c r="I98" s="182"/>
      <c r="J98" s="183">
        <f>J185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1223</v>
      </c>
      <c r="E99" s="182"/>
      <c r="F99" s="182"/>
      <c r="G99" s="182"/>
      <c r="H99" s="182"/>
      <c r="I99" s="182"/>
      <c r="J99" s="183">
        <f>J194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1224</v>
      </c>
      <c r="E100" s="182"/>
      <c r="F100" s="182"/>
      <c r="G100" s="182"/>
      <c r="H100" s="182"/>
      <c r="I100" s="182"/>
      <c r="J100" s="183">
        <f>J215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1225</v>
      </c>
      <c r="E101" s="182"/>
      <c r="F101" s="182"/>
      <c r="G101" s="182"/>
      <c r="H101" s="182"/>
      <c r="I101" s="182"/>
      <c r="J101" s="183">
        <f>J224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1226</v>
      </c>
      <c r="E102" s="182"/>
      <c r="F102" s="182"/>
      <c r="G102" s="182"/>
      <c r="H102" s="182"/>
      <c r="I102" s="182"/>
      <c r="J102" s="183">
        <f>J231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9"/>
      <c r="C103" s="180"/>
      <c r="D103" s="181" t="s">
        <v>1227</v>
      </c>
      <c r="E103" s="182"/>
      <c r="F103" s="182"/>
      <c r="G103" s="182"/>
      <c r="H103" s="182"/>
      <c r="I103" s="182"/>
      <c r="J103" s="183">
        <f>J235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9"/>
      <c r="C104" s="180"/>
      <c r="D104" s="181" t="s">
        <v>1228</v>
      </c>
      <c r="E104" s="182"/>
      <c r="F104" s="182"/>
      <c r="G104" s="182"/>
      <c r="H104" s="182"/>
      <c r="I104" s="182"/>
      <c r="J104" s="183">
        <f>J255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9"/>
      <c r="C105" s="180"/>
      <c r="D105" s="181" t="s">
        <v>1229</v>
      </c>
      <c r="E105" s="182"/>
      <c r="F105" s="182"/>
      <c r="G105" s="182"/>
      <c r="H105" s="182"/>
      <c r="I105" s="182"/>
      <c r="J105" s="183">
        <f>J260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79"/>
      <c r="C106" s="180"/>
      <c r="D106" s="181" t="s">
        <v>1230</v>
      </c>
      <c r="E106" s="182"/>
      <c r="F106" s="182"/>
      <c r="G106" s="182"/>
      <c r="H106" s="182"/>
      <c r="I106" s="182"/>
      <c r="J106" s="183">
        <f>J264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79"/>
      <c r="C107" s="180"/>
      <c r="D107" s="181" t="s">
        <v>1231</v>
      </c>
      <c r="E107" s="182"/>
      <c r="F107" s="182"/>
      <c r="G107" s="182"/>
      <c r="H107" s="182"/>
      <c r="I107" s="182"/>
      <c r="J107" s="183">
        <f>J266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124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6.25" customHeight="1">
      <c r="A117" s="38"/>
      <c r="B117" s="39"/>
      <c r="C117" s="40"/>
      <c r="D117" s="40"/>
      <c r="E117" s="174" t="str">
        <f>E7</f>
        <v>Otrokovice - regenerace panelového sídliště Trávníky - 2.etapa - komunikace, chodníky a park. stání na ul. SNP-verze 1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112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SO 301 - Dešťová kanalizace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Otrokovice, m.č. Trávníky</v>
      </c>
      <c r="G121" s="40"/>
      <c r="H121" s="40"/>
      <c r="I121" s="32" t="s">
        <v>22</v>
      </c>
      <c r="J121" s="79" t="str">
        <f>IF(J12="","",J12)</f>
        <v>28. 2. 2024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Město Otrokovice</v>
      </c>
      <c r="G123" s="40"/>
      <c r="H123" s="40"/>
      <c r="I123" s="32" t="s">
        <v>30</v>
      </c>
      <c r="J123" s="36" t="str">
        <f>E21</f>
        <v>J.Košík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IF(E18="","",E18)</f>
        <v>Vyplň údaj</v>
      </c>
      <c r="G124" s="40"/>
      <c r="H124" s="40"/>
      <c r="I124" s="32" t="s">
        <v>33</v>
      </c>
      <c r="J124" s="36" t="str">
        <f>E24</f>
        <v>J.Košík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125</v>
      </c>
      <c r="D126" s="194" t="s">
        <v>61</v>
      </c>
      <c r="E126" s="194" t="s">
        <v>57</v>
      </c>
      <c r="F126" s="194" t="s">
        <v>58</v>
      </c>
      <c r="G126" s="194" t="s">
        <v>126</v>
      </c>
      <c r="H126" s="194" t="s">
        <v>127</v>
      </c>
      <c r="I126" s="194" t="s">
        <v>128</v>
      </c>
      <c r="J126" s="195" t="s">
        <v>116</v>
      </c>
      <c r="K126" s="196" t="s">
        <v>129</v>
      </c>
      <c r="L126" s="197"/>
      <c r="M126" s="100" t="s">
        <v>1</v>
      </c>
      <c r="N126" s="101" t="s">
        <v>40</v>
      </c>
      <c r="O126" s="101" t="s">
        <v>130</v>
      </c>
      <c r="P126" s="101" t="s">
        <v>131</v>
      </c>
      <c r="Q126" s="101" t="s">
        <v>132</v>
      </c>
      <c r="R126" s="101" t="s">
        <v>133</v>
      </c>
      <c r="S126" s="101" t="s">
        <v>134</v>
      </c>
      <c r="T126" s="102" t="s">
        <v>135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136</v>
      </c>
      <c r="D127" s="40"/>
      <c r="E127" s="40"/>
      <c r="F127" s="40"/>
      <c r="G127" s="40"/>
      <c r="H127" s="40"/>
      <c r="I127" s="40"/>
      <c r="J127" s="198">
        <f>BK127</f>
        <v>0</v>
      </c>
      <c r="K127" s="40"/>
      <c r="L127" s="44"/>
      <c r="M127" s="103"/>
      <c r="N127" s="199"/>
      <c r="O127" s="104"/>
      <c r="P127" s="200">
        <f>P128+P185+P194+P215+P224+P231+P235+P255+P260+P264+P266</f>
        <v>0</v>
      </c>
      <c r="Q127" s="104"/>
      <c r="R127" s="200">
        <f>R128+R185+R194+R215+R224+R231+R235+R255+R260+R264+R266</f>
        <v>0</v>
      </c>
      <c r="S127" s="104"/>
      <c r="T127" s="201">
        <f>T128+T185+T194+T215+T224+T231+T235+T255+T260+T264+T266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118</v>
      </c>
      <c r="BK127" s="202">
        <f>BK128+BK185+BK194+BK215+BK224+BK231+BK235+BK255+BK260+BK264+BK266</f>
        <v>0</v>
      </c>
    </row>
    <row r="128" s="12" customFormat="1" ht="25.92" customHeight="1">
      <c r="A128" s="12"/>
      <c r="B128" s="203"/>
      <c r="C128" s="204"/>
      <c r="D128" s="205" t="s">
        <v>75</v>
      </c>
      <c r="E128" s="206" t="s">
        <v>84</v>
      </c>
      <c r="F128" s="206" t="s">
        <v>289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SUM(P129:P184)</f>
        <v>0</v>
      </c>
      <c r="Q128" s="211"/>
      <c r="R128" s="212">
        <f>SUM(R129:R184)</f>
        <v>0</v>
      </c>
      <c r="S128" s="211"/>
      <c r="T128" s="213">
        <f>SUM(T129:T184)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84</v>
      </c>
      <c r="AT128" s="215" t="s">
        <v>75</v>
      </c>
      <c r="AU128" s="215" t="s">
        <v>76</v>
      </c>
      <c r="AY128" s="214" t="s">
        <v>140</v>
      </c>
      <c r="BK128" s="216">
        <f>SUM(BK129:BK184)</f>
        <v>0</v>
      </c>
    </row>
    <row r="129" s="2" customFormat="1" ht="24.15" customHeight="1">
      <c r="A129" s="38"/>
      <c r="B129" s="39"/>
      <c r="C129" s="219" t="s">
        <v>84</v>
      </c>
      <c r="D129" s="219" t="s">
        <v>143</v>
      </c>
      <c r="E129" s="220" t="s">
        <v>1232</v>
      </c>
      <c r="F129" s="221" t="s">
        <v>1233</v>
      </c>
      <c r="G129" s="222" t="s">
        <v>292</v>
      </c>
      <c r="H129" s="223">
        <v>75.584999999999994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41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164</v>
      </c>
      <c r="AT129" s="231" t="s">
        <v>143</v>
      </c>
      <c r="AU129" s="231" t="s">
        <v>84</v>
      </c>
      <c r="AY129" s="17" t="s">
        <v>140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84</v>
      </c>
      <c r="BK129" s="232">
        <f>ROUND(I129*H129,2)</f>
        <v>0</v>
      </c>
      <c r="BL129" s="17" t="s">
        <v>164</v>
      </c>
      <c r="BM129" s="231" t="s">
        <v>86</v>
      </c>
    </row>
    <row r="130" s="2" customFormat="1" ht="24.15" customHeight="1">
      <c r="A130" s="38"/>
      <c r="B130" s="39"/>
      <c r="C130" s="219" t="s">
        <v>86</v>
      </c>
      <c r="D130" s="219" t="s">
        <v>143</v>
      </c>
      <c r="E130" s="220" t="s">
        <v>1234</v>
      </c>
      <c r="F130" s="221" t="s">
        <v>1235</v>
      </c>
      <c r="G130" s="222" t="s">
        <v>292</v>
      </c>
      <c r="H130" s="223">
        <v>75.584999999999994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164</v>
      </c>
      <c r="AT130" s="231" t="s">
        <v>143</v>
      </c>
      <c r="AU130" s="231" t="s">
        <v>84</v>
      </c>
      <c r="AY130" s="17" t="s">
        <v>140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164</v>
      </c>
      <c r="BM130" s="231" t="s">
        <v>164</v>
      </c>
    </row>
    <row r="131" s="2" customFormat="1" ht="24.15" customHeight="1">
      <c r="A131" s="38"/>
      <c r="B131" s="39"/>
      <c r="C131" s="219" t="s">
        <v>157</v>
      </c>
      <c r="D131" s="219" t="s">
        <v>143</v>
      </c>
      <c r="E131" s="220" t="s">
        <v>1236</v>
      </c>
      <c r="F131" s="221" t="s">
        <v>1237</v>
      </c>
      <c r="G131" s="222" t="s">
        <v>292</v>
      </c>
      <c r="H131" s="223">
        <v>75.584999999999994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164</v>
      </c>
      <c r="AT131" s="231" t="s">
        <v>143</v>
      </c>
      <c r="AU131" s="231" t="s">
        <v>84</v>
      </c>
      <c r="AY131" s="17" t="s">
        <v>140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164</v>
      </c>
      <c r="BM131" s="231" t="s">
        <v>177</v>
      </c>
    </row>
    <row r="132" s="2" customFormat="1" ht="24.15" customHeight="1">
      <c r="A132" s="38"/>
      <c r="B132" s="39"/>
      <c r="C132" s="219" t="s">
        <v>164</v>
      </c>
      <c r="D132" s="219" t="s">
        <v>143</v>
      </c>
      <c r="E132" s="220" t="s">
        <v>1238</v>
      </c>
      <c r="F132" s="221" t="s">
        <v>1239</v>
      </c>
      <c r="G132" s="222" t="s">
        <v>292</v>
      </c>
      <c r="H132" s="223">
        <v>75.584999999999994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164</v>
      </c>
      <c r="AT132" s="231" t="s">
        <v>143</v>
      </c>
      <c r="AU132" s="231" t="s">
        <v>84</v>
      </c>
      <c r="AY132" s="17" t="s">
        <v>140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164</v>
      </c>
      <c r="BM132" s="231" t="s">
        <v>190</v>
      </c>
    </row>
    <row r="133" s="2" customFormat="1" ht="24.15" customHeight="1">
      <c r="A133" s="38"/>
      <c r="B133" s="39"/>
      <c r="C133" s="219" t="s">
        <v>139</v>
      </c>
      <c r="D133" s="219" t="s">
        <v>143</v>
      </c>
      <c r="E133" s="220" t="s">
        <v>1240</v>
      </c>
      <c r="F133" s="221" t="s">
        <v>1241</v>
      </c>
      <c r="G133" s="222" t="s">
        <v>352</v>
      </c>
      <c r="H133" s="223">
        <v>233.983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41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164</v>
      </c>
      <c r="AT133" s="231" t="s">
        <v>143</v>
      </c>
      <c r="AU133" s="231" t="s">
        <v>84</v>
      </c>
      <c r="AY133" s="17" t="s">
        <v>140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84</v>
      </c>
      <c r="BK133" s="232">
        <f>ROUND(I133*H133,2)</f>
        <v>0</v>
      </c>
      <c r="BL133" s="17" t="s">
        <v>164</v>
      </c>
      <c r="BM133" s="231" t="s">
        <v>151</v>
      </c>
    </row>
    <row r="134" s="13" customFormat="1">
      <c r="A134" s="13"/>
      <c r="B134" s="233"/>
      <c r="C134" s="234"/>
      <c r="D134" s="235" t="s">
        <v>149</v>
      </c>
      <c r="E134" s="236" t="s">
        <v>1</v>
      </c>
      <c r="F134" s="237" t="s">
        <v>1242</v>
      </c>
      <c r="G134" s="234"/>
      <c r="H134" s="236" t="s">
        <v>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149</v>
      </c>
      <c r="AU134" s="243" t="s">
        <v>84</v>
      </c>
      <c r="AV134" s="13" t="s">
        <v>84</v>
      </c>
      <c r="AW134" s="13" t="s">
        <v>32</v>
      </c>
      <c r="AX134" s="13" t="s">
        <v>76</v>
      </c>
      <c r="AY134" s="243" t="s">
        <v>140</v>
      </c>
    </row>
    <row r="135" s="14" customFormat="1">
      <c r="A135" s="14"/>
      <c r="B135" s="244"/>
      <c r="C135" s="245"/>
      <c r="D135" s="235" t="s">
        <v>149</v>
      </c>
      <c r="E135" s="246" t="s">
        <v>1</v>
      </c>
      <c r="F135" s="247" t="s">
        <v>1243</v>
      </c>
      <c r="G135" s="245"/>
      <c r="H135" s="248">
        <v>86.171999999999997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149</v>
      </c>
      <c r="AU135" s="254" t="s">
        <v>84</v>
      </c>
      <c r="AV135" s="14" t="s">
        <v>86</v>
      </c>
      <c r="AW135" s="14" t="s">
        <v>32</v>
      </c>
      <c r="AX135" s="14" t="s">
        <v>76</v>
      </c>
      <c r="AY135" s="254" t="s">
        <v>140</v>
      </c>
    </row>
    <row r="136" s="13" customFormat="1">
      <c r="A136" s="13"/>
      <c r="B136" s="233"/>
      <c r="C136" s="234"/>
      <c r="D136" s="235" t="s">
        <v>149</v>
      </c>
      <c r="E136" s="236" t="s">
        <v>1</v>
      </c>
      <c r="F136" s="237" t="s">
        <v>1244</v>
      </c>
      <c r="G136" s="234"/>
      <c r="H136" s="236" t="s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149</v>
      </c>
      <c r="AU136" s="243" t="s">
        <v>84</v>
      </c>
      <c r="AV136" s="13" t="s">
        <v>84</v>
      </c>
      <c r="AW136" s="13" t="s">
        <v>32</v>
      </c>
      <c r="AX136" s="13" t="s">
        <v>76</v>
      </c>
      <c r="AY136" s="243" t="s">
        <v>140</v>
      </c>
    </row>
    <row r="137" s="14" customFormat="1">
      <c r="A137" s="14"/>
      <c r="B137" s="244"/>
      <c r="C137" s="245"/>
      <c r="D137" s="235" t="s">
        <v>149</v>
      </c>
      <c r="E137" s="246" t="s">
        <v>1</v>
      </c>
      <c r="F137" s="247" t="s">
        <v>1245</v>
      </c>
      <c r="G137" s="245"/>
      <c r="H137" s="248">
        <v>13.396000000000001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149</v>
      </c>
      <c r="AU137" s="254" t="s">
        <v>84</v>
      </c>
      <c r="AV137" s="14" t="s">
        <v>86</v>
      </c>
      <c r="AW137" s="14" t="s">
        <v>32</v>
      </c>
      <c r="AX137" s="14" t="s">
        <v>76</v>
      </c>
      <c r="AY137" s="254" t="s">
        <v>140</v>
      </c>
    </row>
    <row r="138" s="13" customFormat="1">
      <c r="A138" s="13"/>
      <c r="B138" s="233"/>
      <c r="C138" s="234"/>
      <c r="D138" s="235" t="s">
        <v>149</v>
      </c>
      <c r="E138" s="236" t="s">
        <v>1</v>
      </c>
      <c r="F138" s="237" t="s">
        <v>1246</v>
      </c>
      <c r="G138" s="234"/>
      <c r="H138" s="236" t="s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149</v>
      </c>
      <c r="AU138" s="243" t="s">
        <v>84</v>
      </c>
      <c r="AV138" s="13" t="s">
        <v>84</v>
      </c>
      <c r="AW138" s="13" t="s">
        <v>32</v>
      </c>
      <c r="AX138" s="13" t="s">
        <v>76</v>
      </c>
      <c r="AY138" s="243" t="s">
        <v>140</v>
      </c>
    </row>
    <row r="139" s="14" customFormat="1">
      <c r="A139" s="14"/>
      <c r="B139" s="244"/>
      <c r="C139" s="245"/>
      <c r="D139" s="235" t="s">
        <v>149</v>
      </c>
      <c r="E139" s="246" t="s">
        <v>1</v>
      </c>
      <c r="F139" s="247" t="s">
        <v>1247</v>
      </c>
      <c r="G139" s="245"/>
      <c r="H139" s="248">
        <v>134.41499999999999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149</v>
      </c>
      <c r="AU139" s="254" t="s">
        <v>84</v>
      </c>
      <c r="AV139" s="14" t="s">
        <v>86</v>
      </c>
      <c r="AW139" s="14" t="s">
        <v>32</v>
      </c>
      <c r="AX139" s="14" t="s">
        <v>76</v>
      </c>
      <c r="AY139" s="254" t="s">
        <v>140</v>
      </c>
    </row>
    <row r="140" s="15" customFormat="1">
      <c r="A140" s="15"/>
      <c r="B140" s="258"/>
      <c r="C140" s="259"/>
      <c r="D140" s="235" t="s">
        <v>149</v>
      </c>
      <c r="E140" s="260" t="s">
        <v>1</v>
      </c>
      <c r="F140" s="261" t="s">
        <v>301</v>
      </c>
      <c r="G140" s="259"/>
      <c r="H140" s="262">
        <v>233.983</v>
      </c>
      <c r="I140" s="263"/>
      <c r="J140" s="259"/>
      <c r="K140" s="259"/>
      <c r="L140" s="264"/>
      <c r="M140" s="265"/>
      <c r="N140" s="266"/>
      <c r="O140" s="266"/>
      <c r="P140" s="266"/>
      <c r="Q140" s="266"/>
      <c r="R140" s="266"/>
      <c r="S140" s="266"/>
      <c r="T140" s="26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8" t="s">
        <v>149</v>
      </c>
      <c r="AU140" s="268" t="s">
        <v>84</v>
      </c>
      <c r="AV140" s="15" t="s">
        <v>164</v>
      </c>
      <c r="AW140" s="15" t="s">
        <v>32</v>
      </c>
      <c r="AX140" s="15" t="s">
        <v>84</v>
      </c>
      <c r="AY140" s="268" t="s">
        <v>140</v>
      </c>
    </row>
    <row r="141" s="2" customFormat="1" ht="24.15" customHeight="1">
      <c r="A141" s="38"/>
      <c r="B141" s="39"/>
      <c r="C141" s="219" t="s">
        <v>177</v>
      </c>
      <c r="D141" s="219" t="s">
        <v>143</v>
      </c>
      <c r="E141" s="220" t="s">
        <v>1248</v>
      </c>
      <c r="F141" s="221" t="s">
        <v>1249</v>
      </c>
      <c r="G141" s="222" t="s">
        <v>352</v>
      </c>
      <c r="H141" s="223">
        <v>233.983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164</v>
      </c>
      <c r="AT141" s="231" t="s">
        <v>143</v>
      </c>
      <c r="AU141" s="231" t="s">
        <v>84</v>
      </c>
      <c r="AY141" s="17" t="s">
        <v>140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164</v>
      </c>
      <c r="BM141" s="231" t="s">
        <v>8</v>
      </c>
    </row>
    <row r="142" s="2" customFormat="1" ht="24.15" customHeight="1">
      <c r="A142" s="38"/>
      <c r="B142" s="39"/>
      <c r="C142" s="219" t="s">
        <v>183</v>
      </c>
      <c r="D142" s="219" t="s">
        <v>143</v>
      </c>
      <c r="E142" s="220" t="s">
        <v>1250</v>
      </c>
      <c r="F142" s="221" t="s">
        <v>1251</v>
      </c>
      <c r="G142" s="222" t="s">
        <v>292</v>
      </c>
      <c r="H142" s="223">
        <v>90.701999999999998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41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164</v>
      </c>
      <c r="AT142" s="231" t="s">
        <v>143</v>
      </c>
      <c r="AU142" s="231" t="s">
        <v>84</v>
      </c>
      <c r="AY142" s="17" t="s">
        <v>140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164</v>
      </c>
      <c r="BM142" s="231" t="s">
        <v>228</v>
      </c>
    </row>
    <row r="143" s="14" customFormat="1">
      <c r="A143" s="14"/>
      <c r="B143" s="244"/>
      <c r="C143" s="245"/>
      <c r="D143" s="235" t="s">
        <v>149</v>
      </c>
      <c r="E143" s="246" t="s">
        <v>1</v>
      </c>
      <c r="F143" s="247" t="s">
        <v>1252</v>
      </c>
      <c r="G143" s="245"/>
      <c r="H143" s="248">
        <v>90.701999999999998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149</v>
      </c>
      <c r="AU143" s="254" t="s">
        <v>84</v>
      </c>
      <c r="AV143" s="14" t="s">
        <v>86</v>
      </c>
      <c r="AW143" s="14" t="s">
        <v>32</v>
      </c>
      <c r="AX143" s="14" t="s">
        <v>76</v>
      </c>
      <c r="AY143" s="254" t="s">
        <v>140</v>
      </c>
    </row>
    <row r="144" s="15" customFormat="1">
      <c r="A144" s="15"/>
      <c r="B144" s="258"/>
      <c r="C144" s="259"/>
      <c r="D144" s="235" t="s">
        <v>149</v>
      </c>
      <c r="E144" s="260" t="s">
        <v>1</v>
      </c>
      <c r="F144" s="261" t="s">
        <v>301</v>
      </c>
      <c r="G144" s="259"/>
      <c r="H144" s="262">
        <v>90.701999999999998</v>
      </c>
      <c r="I144" s="263"/>
      <c r="J144" s="259"/>
      <c r="K144" s="259"/>
      <c r="L144" s="264"/>
      <c r="M144" s="265"/>
      <c r="N144" s="266"/>
      <c r="O144" s="266"/>
      <c r="P144" s="266"/>
      <c r="Q144" s="266"/>
      <c r="R144" s="266"/>
      <c r="S144" s="266"/>
      <c r="T144" s="26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8" t="s">
        <v>149</v>
      </c>
      <c r="AU144" s="268" t="s">
        <v>84</v>
      </c>
      <c r="AV144" s="15" t="s">
        <v>164</v>
      </c>
      <c r="AW144" s="15" t="s">
        <v>32</v>
      </c>
      <c r="AX144" s="15" t="s">
        <v>84</v>
      </c>
      <c r="AY144" s="268" t="s">
        <v>140</v>
      </c>
    </row>
    <row r="145" s="2" customFormat="1" ht="24.15" customHeight="1">
      <c r="A145" s="38"/>
      <c r="B145" s="39"/>
      <c r="C145" s="219" t="s">
        <v>190</v>
      </c>
      <c r="D145" s="219" t="s">
        <v>143</v>
      </c>
      <c r="E145" s="220" t="s">
        <v>1253</v>
      </c>
      <c r="F145" s="221" t="s">
        <v>1254</v>
      </c>
      <c r="G145" s="222" t="s">
        <v>292</v>
      </c>
      <c r="H145" s="223">
        <v>87.049999999999997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41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164</v>
      </c>
      <c r="AT145" s="231" t="s">
        <v>143</v>
      </c>
      <c r="AU145" s="231" t="s">
        <v>84</v>
      </c>
      <c r="AY145" s="17" t="s">
        <v>140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84</v>
      </c>
      <c r="BK145" s="232">
        <f>ROUND(I145*H145,2)</f>
        <v>0</v>
      </c>
      <c r="BL145" s="17" t="s">
        <v>164</v>
      </c>
      <c r="BM145" s="231" t="s">
        <v>241</v>
      </c>
    </row>
    <row r="146" s="13" customFormat="1">
      <c r="A146" s="13"/>
      <c r="B146" s="233"/>
      <c r="C146" s="234"/>
      <c r="D146" s="235" t="s">
        <v>149</v>
      </c>
      <c r="E146" s="236" t="s">
        <v>1</v>
      </c>
      <c r="F146" s="237" t="s">
        <v>1255</v>
      </c>
      <c r="G146" s="234"/>
      <c r="H146" s="236" t="s">
        <v>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149</v>
      </c>
      <c r="AU146" s="243" t="s">
        <v>84</v>
      </c>
      <c r="AV146" s="13" t="s">
        <v>84</v>
      </c>
      <c r="AW146" s="13" t="s">
        <v>32</v>
      </c>
      <c r="AX146" s="13" t="s">
        <v>76</v>
      </c>
      <c r="AY146" s="243" t="s">
        <v>140</v>
      </c>
    </row>
    <row r="147" s="14" customFormat="1">
      <c r="A147" s="14"/>
      <c r="B147" s="244"/>
      <c r="C147" s="245"/>
      <c r="D147" s="235" t="s">
        <v>149</v>
      </c>
      <c r="E147" s="246" t="s">
        <v>1</v>
      </c>
      <c r="F147" s="247" t="s">
        <v>1256</v>
      </c>
      <c r="G147" s="245"/>
      <c r="H147" s="248">
        <v>151.16999999999999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149</v>
      </c>
      <c r="AU147" s="254" t="s">
        <v>84</v>
      </c>
      <c r="AV147" s="14" t="s">
        <v>86</v>
      </c>
      <c r="AW147" s="14" t="s">
        <v>32</v>
      </c>
      <c r="AX147" s="14" t="s">
        <v>76</v>
      </c>
      <c r="AY147" s="254" t="s">
        <v>140</v>
      </c>
    </row>
    <row r="148" s="13" customFormat="1">
      <c r="A148" s="13"/>
      <c r="B148" s="233"/>
      <c r="C148" s="234"/>
      <c r="D148" s="235" t="s">
        <v>149</v>
      </c>
      <c r="E148" s="236" t="s">
        <v>1</v>
      </c>
      <c r="F148" s="237" t="s">
        <v>1257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149</v>
      </c>
      <c r="AU148" s="243" t="s">
        <v>84</v>
      </c>
      <c r="AV148" s="13" t="s">
        <v>84</v>
      </c>
      <c r="AW148" s="13" t="s">
        <v>32</v>
      </c>
      <c r="AX148" s="13" t="s">
        <v>76</v>
      </c>
      <c r="AY148" s="243" t="s">
        <v>140</v>
      </c>
    </row>
    <row r="149" s="14" customFormat="1">
      <c r="A149" s="14"/>
      <c r="B149" s="244"/>
      <c r="C149" s="245"/>
      <c r="D149" s="235" t="s">
        <v>149</v>
      </c>
      <c r="E149" s="246" t="s">
        <v>1</v>
      </c>
      <c r="F149" s="247" t="s">
        <v>1258</v>
      </c>
      <c r="G149" s="245"/>
      <c r="H149" s="248">
        <v>-75.319999999999993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149</v>
      </c>
      <c r="AU149" s="254" t="s">
        <v>84</v>
      </c>
      <c r="AV149" s="14" t="s">
        <v>86</v>
      </c>
      <c r="AW149" s="14" t="s">
        <v>32</v>
      </c>
      <c r="AX149" s="14" t="s">
        <v>76</v>
      </c>
      <c r="AY149" s="254" t="s">
        <v>140</v>
      </c>
    </row>
    <row r="150" s="13" customFormat="1">
      <c r="A150" s="13"/>
      <c r="B150" s="233"/>
      <c r="C150" s="234"/>
      <c r="D150" s="235" t="s">
        <v>149</v>
      </c>
      <c r="E150" s="236" t="s">
        <v>1</v>
      </c>
      <c r="F150" s="237" t="s">
        <v>1259</v>
      </c>
      <c r="G150" s="234"/>
      <c r="H150" s="236" t="s">
        <v>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149</v>
      </c>
      <c r="AU150" s="243" t="s">
        <v>84</v>
      </c>
      <c r="AV150" s="13" t="s">
        <v>84</v>
      </c>
      <c r="AW150" s="13" t="s">
        <v>32</v>
      </c>
      <c r="AX150" s="13" t="s">
        <v>76</v>
      </c>
      <c r="AY150" s="243" t="s">
        <v>140</v>
      </c>
    </row>
    <row r="151" s="14" customFormat="1">
      <c r="A151" s="14"/>
      <c r="B151" s="244"/>
      <c r="C151" s="245"/>
      <c r="D151" s="235" t="s">
        <v>149</v>
      </c>
      <c r="E151" s="246" t="s">
        <v>1</v>
      </c>
      <c r="F151" s="247" t="s">
        <v>1260</v>
      </c>
      <c r="G151" s="245"/>
      <c r="H151" s="248">
        <v>7.2000000000000002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149</v>
      </c>
      <c r="AU151" s="254" t="s">
        <v>84</v>
      </c>
      <c r="AV151" s="14" t="s">
        <v>86</v>
      </c>
      <c r="AW151" s="14" t="s">
        <v>32</v>
      </c>
      <c r="AX151" s="14" t="s">
        <v>76</v>
      </c>
      <c r="AY151" s="254" t="s">
        <v>140</v>
      </c>
    </row>
    <row r="152" s="14" customFormat="1">
      <c r="A152" s="14"/>
      <c r="B152" s="244"/>
      <c r="C152" s="245"/>
      <c r="D152" s="235" t="s">
        <v>149</v>
      </c>
      <c r="E152" s="246" t="s">
        <v>1</v>
      </c>
      <c r="F152" s="247" t="s">
        <v>1261</v>
      </c>
      <c r="G152" s="245"/>
      <c r="H152" s="248">
        <v>4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149</v>
      </c>
      <c r="AU152" s="254" t="s">
        <v>84</v>
      </c>
      <c r="AV152" s="14" t="s">
        <v>86</v>
      </c>
      <c r="AW152" s="14" t="s">
        <v>32</v>
      </c>
      <c r="AX152" s="14" t="s">
        <v>76</v>
      </c>
      <c r="AY152" s="254" t="s">
        <v>140</v>
      </c>
    </row>
    <row r="153" s="15" customFormat="1">
      <c r="A153" s="15"/>
      <c r="B153" s="258"/>
      <c r="C153" s="259"/>
      <c r="D153" s="235" t="s">
        <v>149</v>
      </c>
      <c r="E153" s="260" t="s">
        <v>1</v>
      </c>
      <c r="F153" s="261" t="s">
        <v>301</v>
      </c>
      <c r="G153" s="259"/>
      <c r="H153" s="262">
        <v>87.049999999999997</v>
      </c>
      <c r="I153" s="263"/>
      <c r="J153" s="259"/>
      <c r="K153" s="259"/>
      <c r="L153" s="264"/>
      <c r="M153" s="265"/>
      <c r="N153" s="266"/>
      <c r="O153" s="266"/>
      <c r="P153" s="266"/>
      <c r="Q153" s="266"/>
      <c r="R153" s="266"/>
      <c r="S153" s="266"/>
      <c r="T153" s="26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8" t="s">
        <v>149</v>
      </c>
      <c r="AU153" s="268" t="s">
        <v>84</v>
      </c>
      <c r="AV153" s="15" t="s">
        <v>164</v>
      </c>
      <c r="AW153" s="15" t="s">
        <v>32</v>
      </c>
      <c r="AX153" s="15" t="s">
        <v>84</v>
      </c>
      <c r="AY153" s="268" t="s">
        <v>140</v>
      </c>
    </row>
    <row r="154" s="2" customFormat="1" ht="24.15" customHeight="1">
      <c r="A154" s="38"/>
      <c r="B154" s="39"/>
      <c r="C154" s="219" t="s">
        <v>196</v>
      </c>
      <c r="D154" s="219" t="s">
        <v>143</v>
      </c>
      <c r="E154" s="220" t="s">
        <v>1262</v>
      </c>
      <c r="F154" s="221" t="s">
        <v>1263</v>
      </c>
      <c r="G154" s="222" t="s">
        <v>292</v>
      </c>
      <c r="H154" s="223">
        <v>75.323999999999998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41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164</v>
      </c>
      <c r="AT154" s="231" t="s">
        <v>143</v>
      </c>
      <c r="AU154" s="231" t="s">
        <v>84</v>
      </c>
      <c r="AY154" s="17" t="s">
        <v>140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84</v>
      </c>
      <c r="BK154" s="232">
        <f>ROUND(I154*H154,2)</f>
        <v>0</v>
      </c>
      <c r="BL154" s="17" t="s">
        <v>164</v>
      </c>
      <c r="BM154" s="231" t="s">
        <v>384</v>
      </c>
    </row>
    <row r="155" s="13" customFormat="1">
      <c r="A155" s="13"/>
      <c r="B155" s="233"/>
      <c r="C155" s="234"/>
      <c r="D155" s="235" t="s">
        <v>149</v>
      </c>
      <c r="E155" s="236" t="s">
        <v>1</v>
      </c>
      <c r="F155" s="237" t="s">
        <v>1255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149</v>
      </c>
      <c r="AU155" s="243" t="s">
        <v>84</v>
      </c>
      <c r="AV155" s="13" t="s">
        <v>84</v>
      </c>
      <c r="AW155" s="13" t="s">
        <v>32</v>
      </c>
      <c r="AX155" s="13" t="s">
        <v>76</v>
      </c>
      <c r="AY155" s="243" t="s">
        <v>140</v>
      </c>
    </row>
    <row r="156" s="14" customFormat="1">
      <c r="A156" s="14"/>
      <c r="B156" s="244"/>
      <c r="C156" s="245"/>
      <c r="D156" s="235" t="s">
        <v>149</v>
      </c>
      <c r="E156" s="246" t="s">
        <v>1</v>
      </c>
      <c r="F156" s="247" t="s">
        <v>1256</v>
      </c>
      <c r="G156" s="245"/>
      <c r="H156" s="248">
        <v>151.16999999999999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149</v>
      </c>
      <c r="AU156" s="254" t="s">
        <v>84</v>
      </c>
      <c r="AV156" s="14" t="s">
        <v>86</v>
      </c>
      <c r="AW156" s="14" t="s">
        <v>32</v>
      </c>
      <c r="AX156" s="14" t="s">
        <v>76</v>
      </c>
      <c r="AY156" s="254" t="s">
        <v>140</v>
      </c>
    </row>
    <row r="157" s="13" customFormat="1">
      <c r="A157" s="13"/>
      <c r="B157" s="233"/>
      <c r="C157" s="234"/>
      <c r="D157" s="235" t="s">
        <v>149</v>
      </c>
      <c r="E157" s="236" t="s">
        <v>1</v>
      </c>
      <c r="F157" s="237" t="s">
        <v>1257</v>
      </c>
      <c r="G157" s="234"/>
      <c r="H157" s="236" t="s">
        <v>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149</v>
      </c>
      <c r="AU157" s="243" t="s">
        <v>84</v>
      </c>
      <c r="AV157" s="13" t="s">
        <v>84</v>
      </c>
      <c r="AW157" s="13" t="s">
        <v>32</v>
      </c>
      <c r="AX157" s="13" t="s">
        <v>76</v>
      </c>
      <c r="AY157" s="243" t="s">
        <v>140</v>
      </c>
    </row>
    <row r="158" s="13" customFormat="1">
      <c r="A158" s="13"/>
      <c r="B158" s="233"/>
      <c r="C158" s="234"/>
      <c r="D158" s="235" t="s">
        <v>149</v>
      </c>
      <c r="E158" s="236" t="s">
        <v>1</v>
      </c>
      <c r="F158" s="237" t="s">
        <v>1264</v>
      </c>
      <c r="G158" s="234"/>
      <c r="H158" s="236" t="s">
        <v>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149</v>
      </c>
      <c r="AU158" s="243" t="s">
        <v>84</v>
      </c>
      <c r="AV158" s="13" t="s">
        <v>84</v>
      </c>
      <c r="AW158" s="13" t="s">
        <v>32</v>
      </c>
      <c r="AX158" s="13" t="s">
        <v>76</v>
      </c>
      <c r="AY158" s="243" t="s">
        <v>140</v>
      </c>
    </row>
    <row r="159" s="14" customFormat="1">
      <c r="A159" s="14"/>
      <c r="B159" s="244"/>
      <c r="C159" s="245"/>
      <c r="D159" s="235" t="s">
        <v>149</v>
      </c>
      <c r="E159" s="246" t="s">
        <v>1</v>
      </c>
      <c r="F159" s="247" t="s">
        <v>1265</v>
      </c>
      <c r="G159" s="245"/>
      <c r="H159" s="248">
        <v>-7.0199999999999996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149</v>
      </c>
      <c r="AU159" s="254" t="s">
        <v>84</v>
      </c>
      <c r="AV159" s="14" t="s">
        <v>86</v>
      </c>
      <c r="AW159" s="14" t="s">
        <v>32</v>
      </c>
      <c r="AX159" s="14" t="s">
        <v>76</v>
      </c>
      <c r="AY159" s="254" t="s">
        <v>140</v>
      </c>
    </row>
    <row r="160" s="13" customFormat="1">
      <c r="A160" s="13"/>
      <c r="B160" s="233"/>
      <c r="C160" s="234"/>
      <c r="D160" s="235" t="s">
        <v>149</v>
      </c>
      <c r="E160" s="236" t="s">
        <v>1</v>
      </c>
      <c r="F160" s="237" t="s">
        <v>1266</v>
      </c>
      <c r="G160" s="234"/>
      <c r="H160" s="236" t="s">
        <v>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149</v>
      </c>
      <c r="AU160" s="243" t="s">
        <v>84</v>
      </c>
      <c r="AV160" s="13" t="s">
        <v>84</v>
      </c>
      <c r="AW160" s="13" t="s">
        <v>32</v>
      </c>
      <c r="AX160" s="13" t="s">
        <v>76</v>
      </c>
      <c r="AY160" s="243" t="s">
        <v>140</v>
      </c>
    </row>
    <row r="161" s="14" customFormat="1">
      <c r="A161" s="14"/>
      <c r="B161" s="244"/>
      <c r="C161" s="245"/>
      <c r="D161" s="235" t="s">
        <v>149</v>
      </c>
      <c r="E161" s="246" t="s">
        <v>1</v>
      </c>
      <c r="F161" s="247" t="s">
        <v>1267</v>
      </c>
      <c r="G161" s="245"/>
      <c r="H161" s="248">
        <v>-34.380000000000003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149</v>
      </c>
      <c r="AU161" s="254" t="s">
        <v>84</v>
      </c>
      <c r="AV161" s="14" t="s">
        <v>86</v>
      </c>
      <c r="AW161" s="14" t="s">
        <v>32</v>
      </c>
      <c r="AX161" s="14" t="s">
        <v>76</v>
      </c>
      <c r="AY161" s="254" t="s">
        <v>140</v>
      </c>
    </row>
    <row r="162" s="13" customFormat="1">
      <c r="A162" s="13"/>
      <c r="B162" s="233"/>
      <c r="C162" s="234"/>
      <c r="D162" s="235" t="s">
        <v>149</v>
      </c>
      <c r="E162" s="236" t="s">
        <v>1</v>
      </c>
      <c r="F162" s="237" t="s">
        <v>1244</v>
      </c>
      <c r="G162" s="234"/>
      <c r="H162" s="236" t="s">
        <v>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149</v>
      </c>
      <c r="AU162" s="243" t="s">
        <v>84</v>
      </c>
      <c r="AV162" s="13" t="s">
        <v>84</v>
      </c>
      <c r="AW162" s="13" t="s">
        <v>32</v>
      </c>
      <c r="AX162" s="13" t="s">
        <v>76</v>
      </c>
      <c r="AY162" s="243" t="s">
        <v>140</v>
      </c>
    </row>
    <row r="163" s="14" customFormat="1">
      <c r="A163" s="14"/>
      <c r="B163" s="244"/>
      <c r="C163" s="245"/>
      <c r="D163" s="235" t="s">
        <v>149</v>
      </c>
      <c r="E163" s="246" t="s">
        <v>1</v>
      </c>
      <c r="F163" s="247" t="s">
        <v>1268</v>
      </c>
      <c r="G163" s="245"/>
      <c r="H163" s="248">
        <v>-4.7560000000000002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149</v>
      </c>
      <c r="AU163" s="254" t="s">
        <v>84</v>
      </c>
      <c r="AV163" s="14" t="s">
        <v>86</v>
      </c>
      <c r="AW163" s="14" t="s">
        <v>32</v>
      </c>
      <c r="AX163" s="14" t="s">
        <v>76</v>
      </c>
      <c r="AY163" s="254" t="s">
        <v>140</v>
      </c>
    </row>
    <row r="164" s="14" customFormat="1">
      <c r="A164" s="14"/>
      <c r="B164" s="244"/>
      <c r="C164" s="245"/>
      <c r="D164" s="235" t="s">
        <v>149</v>
      </c>
      <c r="E164" s="246" t="s">
        <v>1</v>
      </c>
      <c r="F164" s="247" t="s">
        <v>1269</v>
      </c>
      <c r="G164" s="245"/>
      <c r="H164" s="248">
        <v>-4.6470000000000002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149</v>
      </c>
      <c r="AU164" s="254" t="s">
        <v>84</v>
      </c>
      <c r="AV164" s="14" t="s">
        <v>86</v>
      </c>
      <c r="AW164" s="14" t="s">
        <v>32</v>
      </c>
      <c r="AX164" s="14" t="s">
        <v>76</v>
      </c>
      <c r="AY164" s="254" t="s">
        <v>140</v>
      </c>
    </row>
    <row r="165" s="13" customFormat="1">
      <c r="A165" s="13"/>
      <c r="B165" s="233"/>
      <c r="C165" s="234"/>
      <c r="D165" s="235" t="s">
        <v>149</v>
      </c>
      <c r="E165" s="236" t="s">
        <v>1</v>
      </c>
      <c r="F165" s="237" t="s">
        <v>1270</v>
      </c>
      <c r="G165" s="234"/>
      <c r="H165" s="236" t="s">
        <v>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149</v>
      </c>
      <c r="AU165" s="243" t="s">
        <v>84</v>
      </c>
      <c r="AV165" s="13" t="s">
        <v>84</v>
      </c>
      <c r="AW165" s="13" t="s">
        <v>32</v>
      </c>
      <c r="AX165" s="13" t="s">
        <v>76</v>
      </c>
      <c r="AY165" s="243" t="s">
        <v>140</v>
      </c>
    </row>
    <row r="166" s="14" customFormat="1">
      <c r="A166" s="14"/>
      <c r="B166" s="244"/>
      <c r="C166" s="245"/>
      <c r="D166" s="235" t="s">
        <v>149</v>
      </c>
      <c r="E166" s="246" t="s">
        <v>1</v>
      </c>
      <c r="F166" s="247" t="s">
        <v>1271</v>
      </c>
      <c r="G166" s="245"/>
      <c r="H166" s="248">
        <v>-17.035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149</v>
      </c>
      <c r="AU166" s="254" t="s">
        <v>84</v>
      </c>
      <c r="AV166" s="14" t="s">
        <v>86</v>
      </c>
      <c r="AW166" s="14" t="s">
        <v>32</v>
      </c>
      <c r="AX166" s="14" t="s">
        <v>76</v>
      </c>
      <c r="AY166" s="254" t="s">
        <v>140</v>
      </c>
    </row>
    <row r="167" s="14" customFormat="1">
      <c r="A167" s="14"/>
      <c r="B167" s="244"/>
      <c r="C167" s="245"/>
      <c r="D167" s="235" t="s">
        <v>149</v>
      </c>
      <c r="E167" s="246" t="s">
        <v>1</v>
      </c>
      <c r="F167" s="247" t="s">
        <v>1272</v>
      </c>
      <c r="G167" s="245"/>
      <c r="H167" s="248">
        <v>-8.0079999999999991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149</v>
      </c>
      <c r="AU167" s="254" t="s">
        <v>84</v>
      </c>
      <c r="AV167" s="14" t="s">
        <v>86</v>
      </c>
      <c r="AW167" s="14" t="s">
        <v>32</v>
      </c>
      <c r="AX167" s="14" t="s">
        <v>76</v>
      </c>
      <c r="AY167" s="254" t="s">
        <v>140</v>
      </c>
    </row>
    <row r="168" s="15" customFormat="1">
      <c r="A168" s="15"/>
      <c r="B168" s="258"/>
      <c r="C168" s="259"/>
      <c r="D168" s="235" t="s">
        <v>149</v>
      </c>
      <c r="E168" s="260" t="s">
        <v>1</v>
      </c>
      <c r="F168" s="261" t="s">
        <v>301</v>
      </c>
      <c r="G168" s="259"/>
      <c r="H168" s="262">
        <v>75.323999999999984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8" t="s">
        <v>149</v>
      </c>
      <c r="AU168" s="268" t="s">
        <v>84</v>
      </c>
      <c r="AV168" s="15" t="s">
        <v>164</v>
      </c>
      <c r="AW168" s="15" t="s">
        <v>32</v>
      </c>
      <c r="AX168" s="15" t="s">
        <v>84</v>
      </c>
      <c r="AY168" s="268" t="s">
        <v>140</v>
      </c>
    </row>
    <row r="169" s="2" customFormat="1" ht="24.15" customHeight="1">
      <c r="A169" s="38"/>
      <c r="B169" s="39"/>
      <c r="C169" s="219" t="s">
        <v>151</v>
      </c>
      <c r="D169" s="219" t="s">
        <v>143</v>
      </c>
      <c r="E169" s="220" t="s">
        <v>1273</v>
      </c>
      <c r="F169" s="221" t="s">
        <v>1274</v>
      </c>
      <c r="G169" s="222" t="s">
        <v>292</v>
      </c>
      <c r="H169" s="223">
        <v>34.380000000000003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41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164</v>
      </c>
      <c r="AT169" s="231" t="s">
        <v>143</v>
      </c>
      <c r="AU169" s="231" t="s">
        <v>84</v>
      </c>
      <c r="AY169" s="17" t="s">
        <v>140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84</v>
      </c>
      <c r="BK169" s="232">
        <f>ROUND(I169*H169,2)</f>
        <v>0</v>
      </c>
      <c r="BL169" s="17" t="s">
        <v>164</v>
      </c>
      <c r="BM169" s="231" t="s">
        <v>261</v>
      </c>
    </row>
    <row r="170" s="13" customFormat="1">
      <c r="A170" s="13"/>
      <c r="B170" s="233"/>
      <c r="C170" s="234"/>
      <c r="D170" s="235" t="s">
        <v>149</v>
      </c>
      <c r="E170" s="236" t="s">
        <v>1</v>
      </c>
      <c r="F170" s="237" t="s">
        <v>1275</v>
      </c>
      <c r="G170" s="234"/>
      <c r="H170" s="236" t="s">
        <v>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149</v>
      </c>
      <c r="AU170" s="243" t="s">
        <v>84</v>
      </c>
      <c r="AV170" s="13" t="s">
        <v>84</v>
      </c>
      <c r="AW170" s="13" t="s">
        <v>32</v>
      </c>
      <c r="AX170" s="13" t="s">
        <v>76</v>
      </c>
      <c r="AY170" s="243" t="s">
        <v>140</v>
      </c>
    </row>
    <row r="171" s="14" customFormat="1">
      <c r="A171" s="14"/>
      <c r="B171" s="244"/>
      <c r="C171" s="245"/>
      <c r="D171" s="235" t="s">
        <v>149</v>
      </c>
      <c r="E171" s="246" t="s">
        <v>1</v>
      </c>
      <c r="F171" s="247" t="s">
        <v>1276</v>
      </c>
      <c r="G171" s="245"/>
      <c r="H171" s="248">
        <v>6.6600000000000001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149</v>
      </c>
      <c r="AU171" s="254" t="s">
        <v>84</v>
      </c>
      <c r="AV171" s="14" t="s">
        <v>86</v>
      </c>
      <c r="AW171" s="14" t="s">
        <v>32</v>
      </c>
      <c r="AX171" s="14" t="s">
        <v>76</v>
      </c>
      <c r="AY171" s="254" t="s">
        <v>140</v>
      </c>
    </row>
    <row r="172" s="13" customFormat="1">
      <c r="A172" s="13"/>
      <c r="B172" s="233"/>
      <c r="C172" s="234"/>
      <c r="D172" s="235" t="s">
        <v>149</v>
      </c>
      <c r="E172" s="236" t="s">
        <v>1</v>
      </c>
      <c r="F172" s="237" t="s">
        <v>1242</v>
      </c>
      <c r="G172" s="234"/>
      <c r="H172" s="236" t="s">
        <v>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149</v>
      </c>
      <c r="AU172" s="243" t="s">
        <v>84</v>
      </c>
      <c r="AV172" s="13" t="s">
        <v>84</v>
      </c>
      <c r="AW172" s="13" t="s">
        <v>32</v>
      </c>
      <c r="AX172" s="13" t="s">
        <v>76</v>
      </c>
      <c r="AY172" s="243" t="s">
        <v>140</v>
      </c>
    </row>
    <row r="173" s="14" customFormat="1">
      <c r="A173" s="14"/>
      <c r="B173" s="244"/>
      <c r="C173" s="245"/>
      <c r="D173" s="235" t="s">
        <v>149</v>
      </c>
      <c r="E173" s="246" t="s">
        <v>1</v>
      </c>
      <c r="F173" s="247" t="s">
        <v>1277</v>
      </c>
      <c r="G173" s="245"/>
      <c r="H173" s="248">
        <v>10.32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149</v>
      </c>
      <c r="AU173" s="254" t="s">
        <v>84</v>
      </c>
      <c r="AV173" s="14" t="s">
        <v>86</v>
      </c>
      <c r="AW173" s="14" t="s">
        <v>32</v>
      </c>
      <c r="AX173" s="14" t="s">
        <v>76</v>
      </c>
      <c r="AY173" s="254" t="s">
        <v>140</v>
      </c>
    </row>
    <row r="174" s="13" customFormat="1">
      <c r="A174" s="13"/>
      <c r="B174" s="233"/>
      <c r="C174" s="234"/>
      <c r="D174" s="235" t="s">
        <v>149</v>
      </c>
      <c r="E174" s="236" t="s">
        <v>1</v>
      </c>
      <c r="F174" s="237" t="s">
        <v>1246</v>
      </c>
      <c r="G174" s="234"/>
      <c r="H174" s="236" t="s">
        <v>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149</v>
      </c>
      <c r="AU174" s="243" t="s">
        <v>84</v>
      </c>
      <c r="AV174" s="13" t="s">
        <v>84</v>
      </c>
      <c r="AW174" s="13" t="s">
        <v>32</v>
      </c>
      <c r="AX174" s="13" t="s">
        <v>76</v>
      </c>
      <c r="AY174" s="243" t="s">
        <v>140</v>
      </c>
    </row>
    <row r="175" s="14" customFormat="1">
      <c r="A175" s="14"/>
      <c r="B175" s="244"/>
      <c r="C175" s="245"/>
      <c r="D175" s="235" t="s">
        <v>149</v>
      </c>
      <c r="E175" s="246" t="s">
        <v>1</v>
      </c>
      <c r="F175" s="247" t="s">
        <v>1278</v>
      </c>
      <c r="G175" s="245"/>
      <c r="H175" s="248">
        <v>17.399999999999999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149</v>
      </c>
      <c r="AU175" s="254" t="s">
        <v>84</v>
      </c>
      <c r="AV175" s="14" t="s">
        <v>86</v>
      </c>
      <c r="AW175" s="14" t="s">
        <v>32</v>
      </c>
      <c r="AX175" s="14" t="s">
        <v>76</v>
      </c>
      <c r="AY175" s="254" t="s">
        <v>140</v>
      </c>
    </row>
    <row r="176" s="15" customFormat="1">
      <c r="A176" s="15"/>
      <c r="B176" s="258"/>
      <c r="C176" s="259"/>
      <c r="D176" s="235" t="s">
        <v>149</v>
      </c>
      <c r="E176" s="260" t="s">
        <v>1</v>
      </c>
      <c r="F176" s="261" t="s">
        <v>301</v>
      </c>
      <c r="G176" s="259"/>
      <c r="H176" s="262">
        <v>34.379999999999995</v>
      </c>
      <c r="I176" s="263"/>
      <c r="J176" s="259"/>
      <c r="K176" s="259"/>
      <c r="L176" s="264"/>
      <c r="M176" s="265"/>
      <c r="N176" s="266"/>
      <c r="O176" s="266"/>
      <c r="P176" s="266"/>
      <c r="Q176" s="266"/>
      <c r="R176" s="266"/>
      <c r="S176" s="266"/>
      <c r="T176" s="26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8" t="s">
        <v>149</v>
      </c>
      <c r="AU176" s="268" t="s">
        <v>84</v>
      </c>
      <c r="AV176" s="15" t="s">
        <v>164</v>
      </c>
      <c r="AW176" s="15" t="s">
        <v>32</v>
      </c>
      <c r="AX176" s="15" t="s">
        <v>84</v>
      </c>
      <c r="AY176" s="268" t="s">
        <v>140</v>
      </c>
    </row>
    <row r="177" s="2" customFormat="1" ht="24.15" customHeight="1">
      <c r="A177" s="38"/>
      <c r="B177" s="39"/>
      <c r="C177" s="219" t="s">
        <v>207</v>
      </c>
      <c r="D177" s="219" t="s">
        <v>143</v>
      </c>
      <c r="E177" s="220" t="s">
        <v>1279</v>
      </c>
      <c r="F177" s="221" t="s">
        <v>1280</v>
      </c>
      <c r="G177" s="222" t="s">
        <v>292</v>
      </c>
      <c r="H177" s="223">
        <v>87.049999999999997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41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164</v>
      </c>
      <c r="AT177" s="231" t="s">
        <v>143</v>
      </c>
      <c r="AU177" s="231" t="s">
        <v>84</v>
      </c>
      <c r="AY177" s="17" t="s">
        <v>140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84</v>
      </c>
      <c r="BK177" s="232">
        <f>ROUND(I177*H177,2)</f>
        <v>0</v>
      </c>
      <c r="BL177" s="17" t="s">
        <v>164</v>
      </c>
      <c r="BM177" s="231" t="s">
        <v>400</v>
      </c>
    </row>
    <row r="178" s="2" customFormat="1" ht="24.15" customHeight="1">
      <c r="A178" s="38"/>
      <c r="B178" s="39"/>
      <c r="C178" s="269" t="s">
        <v>8</v>
      </c>
      <c r="D178" s="269" t="s">
        <v>334</v>
      </c>
      <c r="E178" s="270" t="s">
        <v>1281</v>
      </c>
      <c r="F178" s="271" t="s">
        <v>1282</v>
      </c>
      <c r="G178" s="272" t="s">
        <v>320</v>
      </c>
      <c r="H178" s="273">
        <v>68.760000000000005</v>
      </c>
      <c r="I178" s="274"/>
      <c r="J178" s="275">
        <f>ROUND(I178*H178,2)</f>
        <v>0</v>
      </c>
      <c r="K178" s="276"/>
      <c r="L178" s="277"/>
      <c r="M178" s="278" t="s">
        <v>1</v>
      </c>
      <c r="N178" s="279" t="s">
        <v>41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190</v>
      </c>
      <c r="AT178" s="231" t="s">
        <v>334</v>
      </c>
      <c r="AU178" s="231" t="s">
        <v>84</v>
      </c>
      <c r="AY178" s="17" t="s">
        <v>140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84</v>
      </c>
      <c r="BK178" s="232">
        <f>ROUND(I178*H178,2)</f>
        <v>0</v>
      </c>
      <c r="BL178" s="17" t="s">
        <v>164</v>
      </c>
      <c r="BM178" s="231" t="s">
        <v>410</v>
      </c>
    </row>
    <row r="179" s="14" customFormat="1">
      <c r="A179" s="14"/>
      <c r="B179" s="244"/>
      <c r="C179" s="245"/>
      <c r="D179" s="235" t="s">
        <v>149</v>
      </c>
      <c r="E179" s="246" t="s">
        <v>1</v>
      </c>
      <c r="F179" s="247" t="s">
        <v>1283</v>
      </c>
      <c r="G179" s="245"/>
      <c r="H179" s="248">
        <v>68.760000000000005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149</v>
      </c>
      <c r="AU179" s="254" t="s">
        <v>84</v>
      </c>
      <c r="AV179" s="14" t="s">
        <v>86</v>
      </c>
      <c r="AW179" s="14" t="s">
        <v>32</v>
      </c>
      <c r="AX179" s="14" t="s">
        <v>76</v>
      </c>
      <c r="AY179" s="254" t="s">
        <v>140</v>
      </c>
    </row>
    <row r="180" s="15" customFormat="1">
      <c r="A180" s="15"/>
      <c r="B180" s="258"/>
      <c r="C180" s="259"/>
      <c r="D180" s="235" t="s">
        <v>149</v>
      </c>
      <c r="E180" s="260" t="s">
        <v>1</v>
      </c>
      <c r="F180" s="261" t="s">
        <v>301</v>
      </c>
      <c r="G180" s="259"/>
      <c r="H180" s="262">
        <v>68.760000000000005</v>
      </c>
      <c r="I180" s="263"/>
      <c r="J180" s="259"/>
      <c r="K180" s="259"/>
      <c r="L180" s="264"/>
      <c r="M180" s="265"/>
      <c r="N180" s="266"/>
      <c r="O180" s="266"/>
      <c r="P180" s="266"/>
      <c r="Q180" s="266"/>
      <c r="R180" s="266"/>
      <c r="S180" s="266"/>
      <c r="T180" s="267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8" t="s">
        <v>149</v>
      </c>
      <c r="AU180" s="268" t="s">
        <v>84</v>
      </c>
      <c r="AV180" s="15" t="s">
        <v>164</v>
      </c>
      <c r="AW180" s="15" t="s">
        <v>32</v>
      </c>
      <c r="AX180" s="15" t="s">
        <v>84</v>
      </c>
      <c r="AY180" s="268" t="s">
        <v>140</v>
      </c>
    </row>
    <row r="181" s="2" customFormat="1" ht="21.75" customHeight="1">
      <c r="A181" s="38"/>
      <c r="B181" s="39"/>
      <c r="C181" s="269" t="s">
        <v>218</v>
      </c>
      <c r="D181" s="269" t="s">
        <v>334</v>
      </c>
      <c r="E181" s="270" t="s">
        <v>1284</v>
      </c>
      <c r="F181" s="271" t="s">
        <v>1285</v>
      </c>
      <c r="G181" s="272" t="s">
        <v>320</v>
      </c>
      <c r="H181" s="273">
        <v>22.399999999999999</v>
      </c>
      <c r="I181" s="274"/>
      <c r="J181" s="275">
        <f>ROUND(I181*H181,2)</f>
        <v>0</v>
      </c>
      <c r="K181" s="276"/>
      <c r="L181" s="277"/>
      <c r="M181" s="278" t="s">
        <v>1</v>
      </c>
      <c r="N181" s="279" t="s">
        <v>41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190</v>
      </c>
      <c r="AT181" s="231" t="s">
        <v>334</v>
      </c>
      <c r="AU181" s="231" t="s">
        <v>84</v>
      </c>
      <c r="AY181" s="17" t="s">
        <v>140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84</v>
      </c>
      <c r="BK181" s="232">
        <f>ROUND(I181*H181,2)</f>
        <v>0</v>
      </c>
      <c r="BL181" s="17" t="s">
        <v>164</v>
      </c>
      <c r="BM181" s="231" t="s">
        <v>420</v>
      </c>
    </row>
    <row r="182" s="14" customFormat="1">
      <c r="A182" s="14"/>
      <c r="B182" s="244"/>
      <c r="C182" s="245"/>
      <c r="D182" s="235" t="s">
        <v>149</v>
      </c>
      <c r="E182" s="246" t="s">
        <v>1</v>
      </c>
      <c r="F182" s="247" t="s">
        <v>1286</v>
      </c>
      <c r="G182" s="245"/>
      <c r="H182" s="248">
        <v>14.4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149</v>
      </c>
      <c r="AU182" s="254" t="s">
        <v>84</v>
      </c>
      <c r="AV182" s="14" t="s">
        <v>86</v>
      </c>
      <c r="AW182" s="14" t="s">
        <v>32</v>
      </c>
      <c r="AX182" s="14" t="s">
        <v>76</v>
      </c>
      <c r="AY182" s="254" t="s">
        <v>140</v>
      </c>
    </row>
    <row r="183" s="14" customFormat="1">
      <c r="A183" s="14"/>
      <c r="B183" s="244"/>
      <c r="C183" s="245"/>
      <c r="D183" s="235" t="s">
        <v>149</v>
      </c>
      <c r="E183" s="246" t="s">
        <v>1</v>
      </c>
      <c r="F183" s="247" t="s">
        <v>1287</v>
      </c>
      <c r="G183" s="245"/>
      <c r="H183" s="248">
        <v>8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149</v>
      </c>
      <c r="AU183" s="254" t="s">
        <v>84</v>
      </c>
      <c r="AV183" s="14" t="s">
        <v>86</v>
      </c>
      <c r="AW183" s="14" t="s">
        <v>32</v>
      </c>
      <c r="AX183" s="14" t="s">
        <v>76</v>
      </c>
      <c r="AY183" s="254" t="s">
        <v>140</v>
      </c>
    </row>
    <row r="184" s="15" customFormat="1">
      <c r="A184" s="15"/>
      <c r="B184" s="258"/>
      <c r="C184" s="259"/>
      <c r="D184" s="235" t="s">
        <v>149</v>
      </c>
      <c r="E184" s="260" t="s">
        <v>1</v>
      </c>
      <c r="F184" s="261" t="s">
        <v>301</v>
      </c>
      <c r="G184" s="259"/>
      <c r="H184" s="262">
        <v>22.399999999999999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8" t="s">
        <v>149</v>
      </c>
      <c r="AU184" s="268" t="s">
        <v>84</v>
      </c>
      <c r="AV184" s="15" t="s">
        <v>164</v>
      </c>
      <c r="AW184" s="15" t="s">
        <v>32</v>
      </c>
      <c r="AX184" s="15" t="s">
        <v>84</v>
      </c>
      <c r="AY184" s="268" t="s">
        <v>140</v>
      </c>
    </row>
    <row r="185" s="12" customFormat="1" ht="25.92" customHeight="1">
      <c r="A185" s="12"/>
      <c r="B185" s="203"/>
      <c r="C185" s="204"/>
      <c r="D185" s="205" t="s">
        <v>75</v>
      </c>
      <c r="E185" s="206" t="s">
        <v>207</v>
      </c>
      <c r="F185" s="206" t="s">
        <v>1288</v>
      </c>
      <c r="G185" s="204"/>
      <c r="H185" s="204"/>
      <c r="I185" s="207"/>
      <c r="J185" s="208">
        <f>BK185</f>
        <v>0</v>
      </c>
      <c r="K185" s="204"/>
      <c r="L185" s="209"/>
      <c r="M185" s="210"/>
      <c r="N185" s="211"/>
      <c r="O185" s="211"/>
      <c r="P185" s="212">
        <f>SUM(P186:P193)</f>
        <v>0</v>
      </c>
      <c r="Q185" s="211"/>
      <c r="R185" s="212">
        <f>SUM(R186:R193)</f>
        <v>0</v>
      </c>
      <c r="S185" s="211"/>
      <c r="T185" s="213">
        <f>SUM(T186:T193)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84</v>
      </c>
      <c r="AT185" s="215" t="s">
        <v>75</v>
      </c>
      <c r="AU185" s="215" t="s">
        <v>76</v>
      </c>
      <c r="AY185" s="214" t="s">
        <v>140</v>
      </c>
      <c r="BK185" s="216">
        <f>SUM(BK186:BK193)</f>
        <v>0</v>
      </c>
    </row>
    <row r="186" s="2" customFormat="1" ht="37.8" customHeight="1">
      <c r="A186" s="38"/>
      <c r="B186" s="39"/>
      <c r="C186" s="219" t="s">
        <v>228</v>
      </c>
      <c r="D186" s="219" t="s">
        <v>143</v>
      </c>
      <c r="E186" s="220" t="s">
        <v>1289</v>
      </c>
      <c r="F186" s="221" t="s">
        <v>1290</v>
      </c>
      <c r="G186" s="222" t="s">
        <v>352</v>
      </c>
      <c r="H186" s="223">
        <v>7.2000000000000002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41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164</v>
      </c>
      <c r="AT186" s="231" t="s">
        <v>143</v>
      </c>
      <c r="AU186" s="231" t="s">
        <v>84</v>
      </c>
      <c r="AY186" s="17" t="s">
        <v>140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84</v>
      </c>
      <c r="BK186" s="232">
        <f>ROUND(I186*H186,2)</f>
        <v>0</v>
      </c>
      <c r="BL186" s="17" t="s">
        <v>164</v>
      </c>
      <c r="BM186" s="231" t="s">
        <v>430</v>
      </c>
    </row>
    <row r="187" s="14" customFormat="1">
      <c r="A187" s="14"/>
      <c r="B187" s="244"/>
      <c r="C187" s="245"/>
      <c r="D187" s="235" t="s">
        <v>149</v>
      </c>
      <c r="E187" s="246" t="s">
        <v>1</v>
      </c>
      <c r="F187" s="247" t="s">
        <v>1291</v>
      </c>
      <c r="G187" s="245"/>
      <c r="H187" s="248">
        <v>7.2000000000000002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149</v>
      </c>
      <c r="AU187" s="254" t="s">
        <v>84</v>
      </c>
      <c r="AV187" s="14" t="s">
        <v>86</v>
      </c>
      <c r="AW187" s="14" t="s">
        <v>32</v>
      </c>
      <c r="AX187" s="14" t="s">
        <v>76</v>
      </c>
      <c r="AY187" s="254" t="s">
        <v>140</v>
      </c>
    </row>
    <row r="188" s="15" customFormat="1">
      <c r="A188" s="15"/>
      <c r="B188" s="258"/>
      <c r="C188" s="259"/>
      <c r="D188" s="235" t="s">
        <v>149</v>
      </c>
      <c r="E188" s="260" t="s">
        <v>1</v>
      </c>
      <c r="F188" s="261" t="s">
        <v>301</v>
      </c>
      <c r="G188" s="259"/>
      <c r="H188" s="262">
        <v>7.2000000000000002</v>
      </c>
      <c r="I188" s="263"/>
      <c r="J188" s="259"/>
      <c r="K188" s="259"/>
      <c r="L188" s="264"/>
      <c r="M188" s="265"/>
      <c r="N188" s="266"/>
      <c r="O188" s="266"/>
      <c r="P188" s="266"/>
      <c r="Q188" s="266"/>
      <c r="R188" s="266"/>
      <c r="S188" s="266"/>
      <c r="T188" s="267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8" t="s">
        <v>149</v>
      </c>
      <c r="AU188" s="268" t="s">
        <v>84</v>
      </c>
      <c r="AV188" s="15" t="s">
        <v>164</v>
      </c>
      <c r="AW188" s="15" t="s">
        <v>32</v>
      </c>
      <c r="AX188" s="15" t="s">
        <v>84</v>
      </c>
      <c r="AY188" s="268" t="s">
        <v>140</v>
      </c>
    </row>
    <row r="189" s="2" customFormat="1" ht="33" customHeight="1">
      <c r="A189" s="38"/>
      <c r="B189" s="39"/>
      <c r="C189" s="219" t="s">
        <v>235</v>
      </c>
      <c r="D189" s="219" t="s">
        <v>143</v>
      </c>
      <c r="E189" s="220" t="s">
        <v>1292</v>
      </c>
      <c r="F189" s="221" t="s">
        <v>1293</v>
      </c>
      <c r="G189" s="222" t="s">
        <v>352</v>
      </c>
      <c r="H189" s="223">
        <v>7.2000000000000002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41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164</v>
      </c>
      <c r="AT189" s="231" t="s">
        <v>143</v>
      </c>
      <c r="AU189" s="231" t="s">
        <v>84</v>
      </c>
      <c r="AY189" s="17" t="s">
        <v>140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84</v>
      </c>
      <c r="BK189" s="232">
        <f>ROUND(I189*H189,2)</f>
        <v>0</v>
      </c>
      <c r="BL189" s="17" t="s">
        <v>164</v>
      </c>
      <c r="BM189" s="231" t="s">
        <v>439</v>
      </c>
    </row>
    <row r="190" s="2" customFormat="1" ht="37.8" customHeight="1">
      <c r="A190" s="38"/>
      <c r="B190" s="39"/>
      <c r="C190" s="219" t="s">
        <v>241</v>
      </c>
      <c r="D190" s="219" t="s">
        <v>143</v>
      </c>
      <c r="E190" s="220" t="s">
        <v>1294</v>
      </c>
      <c r="F190" s="221" t="s">
        <v>1295</v>
      </c>
      <c r="G190" s="222" t="s">
        <v>320</v>
      </c>
      <c r="H190" s="223">
        <v>1.5840000000000001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41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164</v>
      </c>
      <c r="AT190" s="231" t="s">
        <v>143</v>
      </c>
      <c r="AU190" s="231" t="s">
        <v>84</v>
      </c>
      <c r="AY190" s="17" t="s">
        <v>140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84</v>
      </c>
      <c r="BK190" s="232">
        <f>ROUND(I190*H190,2)</f>
        <v>0</v>
      </c>
      <c r="BL190" s="17" t="s">
        <v>164</v>
      </c>
      <c r="BM190" s="231" t="s">
        <v>448</v>
      </c>
    </row>
    <row r="191" s="2" customFormat="1" ht="24.15" customHeight="1">
      <c r="A191" s="38"/>
      <c r="B191" s="39"/>
      <c r="C191" s="219" t="s">
        <v>247</v>
      </c>
      <c r="D191" s="219" t="s">
        <v>143</v>
      </c>
      <c r="E191" s="220" t="s">
        <v>1296</v>
      </c>
      <c r="F191" s="221" t="s">
        <v>1297</v>
      </c>
      <c r="G191" s="222" t="s">
        <v>320</v>
      </c>
      <c r="H191" s="223">
        <v>6.3360000000000003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41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164</v>
      </c>
      <c r="AT191" s="231" t="s">
        <v>143</v>
      </c>
      <c r="AU191" s="231" t="s">
        <v>84</v>
      </c>
      <c r="AY191" s="17" t="s">
        <v>140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84</v>
      </c>
      <c r="BK191" s="232">
        <f>ROUND(I191*H191,2)</f>
        <v>0</v>
      </c>
      <c r="BL191" s="17" t="s">
        <v>164</v>
      </c>
      <c r="BM191" s="231" t="s">
        <v>458</v>
      </c>
    </row>
    <row r="192" s="2" customFormat="1" ht="33" customHeight="1">
      <c r="A192" s="38"/>
      <c r="B192" s="39"/>
      <c r="C192" s="219" t="s">
        <v>384</v>
      </c>
      <c r="D192" s="219" t="s">
        <v>143</v>
      </c>
      <c r="E192" s="220" t="s">
        <v>1298</v>
      </c>
      <c r="F192" s="221" t="s">
        <v>1299</v>
      </c>
      <c r="G192" s="222" t="s">
        <v>320</v>
      </c>
      <c r="H192" s="223">
        <v>7.9199999999999999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41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164</v>
      </c>
      <c r="AT192" s="231" t="s">
        <v>143</v>
      </c>
      <c r="AU192" s="231" t="s">
        <v>84</v>
      </c>
      <c r="AY192" s="17" t="s">
        <v>140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84</v>
      </c>
      <c r="BK192" s="232">
        <f>ROUND(I192*H192,2)</f>
        <v>0</v>
      </c>
      <c r="BL192" s="17" t="s">
        <v>164</v>
      </c>
      <c r="BM192" s="231" t="s">
        <v>468</v>
      </c>
    </row>
    <row r="193" s="2" customFormat="1" ht="33" customHeight="1">
      <c r="A193" s="38"/>
      <c r="B193" s="39"/>
      <c r="C193" s="219" t="s">
        <v>388</v>
      </c>
      <c r="D193" s="219" t="s">
        <v>143</v>
      </c>
      <c r="E193" s="220" t="s">
        <v>1300</v>
      </c>
      <c r="F193" s="221" t="s">
        <v>1301</v>
      </c>
      <c r="G193" s="222" t="s">
        <v>320</v>
      </c>
      <c r="H193" s="223">
        <v>31.68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41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164</v>
      </c>
      <c r="AT193" s="231" t="s">
        <v>143</v>
      </c>
      <c r="AU193" s="231" t="s">
        <v>84</v>
      </c>
      <c r="AY193" s="17" t="s">
        <v>140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84</v>
      </c>
      <c r="BK193" s="232">
        <f>ROUND(I193*H193,2)</f>
        <v>0</v>
      </c>
      <c r="BL193" s="17" t="s">
        <v>164</v>
      </c>
      <c r="BM193" s="231" t="s">
        <v>478</v>
      </c>
    </row>
    <row r="194" s="12" customFormat="1" ht="25.92" customHeight="1">
      <c r="A194" s="12"/>
      <c r="B194" s="203"/>
      <c r="C194" s="204"/>
      <c r="D194" s="205" t="s">
        <v>75</v>
      </c>
      <c r="E194" s="206" t="s">
        <v>86</v>
      </c>
      <c r="F194" s="206" t="s">
        <v>1302</v>
      </c>
      <c r="G194" s="204"/>
      <c r="H194" s="204"/>
      <c r="I194" s="207"/>
      <c r="J194" s="208">
        <f>BK194</f>
        <v>0</v>
      </c>
      <c r="K194" s="204"/>
      <c r="L194" s="209"/>
      <c r="M194" s="210"/>
      <c r="N194" s="211"/>
      <c r="O194" s="211"/>
      <c r="P194" s="212">
        <f>SUM(P195:P214)</f>
        <v>0</v>
      </c>
      <c r="Q194" s="211"/>
      <c r="R194" s="212">
        <f>SUM(R195:R214)</f>
        <v>0</v>
      </c>
      <c r="S194" s="211"/>
      <c r="T194" s="213">
        <f>SUM(T195:T214)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84</v>
      </c>
      <c r="AT194" s="215" t="s">
        <v>75</v>
      </c>
      <c r="AU194" s="215" t="s">
        <v>76</v>
      </c>
      <c r="AY194" s="214" t="s">
        <v>140</v>
      </c>
      <c r="BK194" s="216">
        <f>SUM(BK195:BK214)</f>
        <v>0</v>
      </c>
    </row>
    <row r="195" s="2" customFormat="1" ht="21.75" customHeight="1">
      <c r="A195" s="38"/>
      <c r="B195" s="39"/>
      <c r="C195" s="219" t="s">
        <v>261</v>
      </c>
      <c r="D195" s="219" t="s">
        <v>143</v>
      </c>
      <c r="E195" s="220" t="s">
        <v>1303</v>
      </c>
      <c r="F195" s="221" t="s">
        <v>1304</v>
      </c>
      <c r="G195" s="222" t="s">
        <v>471</v>
      </c>
      <c r="H195" s="223">
        <v>17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41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164</v>
      </c>
      <c r="AT195" s="231" t="s">
        <v>143</v>
      </c>
      <c r="AU195" s="231" t="s">
        <v>84</v>
      </c>
      <c r="AY195" s="17" t="s">
        <v>140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84</v>
      </c>
      <c r="BK195" s="232">
        <f>ROUND(I195*H195,2)</f>
        <v>0</v>
      </c>
      <c r="BL195" s="17" t="s">
        <v>164</v>
      </c>
      <c r="BM195" s="231" t="s">
        <v>174</v>
      </c>
    </row>
    <row r="196" s="2" customFormat="1" ht="16.5" customHeight="1">
      <c r="A196" s="38"/>
      <c r="B196" s="39"/>
      <c r="C196" s="219" t="s">
        <v>7</v>
      </c>
      <c r="D196" s="219" t="s">
        <v>143</v>
      </c>
      <c r="E196" s="220" t="s">
        <v>1305</v>
      </c>
      <c r="F196" s="221" t="s">
        <v>1306</v>
      </c>
      <c r="G196" s="222" t="s">
        <v>352</v>
      </c>
      <c r="H196" s="223">
        <v>140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41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164</v>
      </c>
      <c r="AT196" s="231" t="s">
        <v>143</v>
      </c>
      <c r="AU196" s="231" t="s">
        <v>84</v>
      </c>
      <c r="AY196" s="17" t="s">
        <v>140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84</v>
      </c>
      <c r="BK196" s="232">
        <f>ROUND(I196*H196,2)</f>
        <v>0</v>
      </c>
      <c r="BL196" s="17" t="s">
        <v>164</v>
      </c>
      <c r="BM196" s="231" t="s">
        <v>499</v>
      </c>
    </row>
    <row r="197" s="13" customFormat="1">
      <c r="A197" s="13"/>
      <c r="B197" s="233"/>
      <c r="C197" s="234"/>
      <c r="D197" s="235" t="s">
        <v>149</v>
      </c>
      <c r="E197" s="236" t="s">
        <v>1</v>
      </c>
      <c r="F197" s="237" t="s">
        <v>1275</v>
      </c>
      <c r="G197" s="234"/>
      <c r="H197" s="236" t="s">
        <v>1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149</v>
      </c>
      <c r="AU197" s="243" t="s">
        <v>84</v>
      </c>
      <c r="AV197" s="13" t="s">
        <v>84</v>
      </c>
      <c r="AW197" s="13" t="s">
        <v>32</v>
      </c>
      <c r="AX197" s="13" t="s">
        <v>76</v>
      </c>
      <c r="AY197" s="243" t="s">
        <v>140</v>
      </c>
    </row>
    <row r="198" s="14" customFormat="1">
      <c r="A198" s="14"/>
      <c r="B198" s="244"/>
      <c r="C198" s="245"/>
      <c r="D198" s="235" t="s">
        <v>149</v>
      </c>
      <c r="E198" s="246" t="s">
        <v>1</v>
      </c>
      <c r="F198" s="247" t="s">
        <v>1307</v>
      </c>
      <c r="G198" s="245"/>
      <c r="H198" s="248">
        <v>85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149</v>
      </c>
      <c r="AU198" s="254" t="s">
        <v>84</v>
      </c>
      <c r="AV198" s="14" t="s">
        <v>86</v>
      </c>
      <c r="AW198" s="14" t="s">
        <v>32</v>
      </c>
      <c r="AX198" s="14" t="s">
        <v>76</v>
      </c>
      <c r="AY198" s="254" t="s">
        <v>140</v>
      </c>
    </row>
    <row r="199" s="13" customFormat="1">
      <c r="A199" s="13"/>
      <c r="B199" s="233"/>
      <c r="C199" s="234"/>
      <c r="D199" s="235" t="s">
        <v>149</v>
      </c>
      <c r="E199" s="236" t="s">
        <v>1</v>
      </c>
      <c r="F199" s="237" t="s">
        <v>1308</v>
      </c>
      <c r="G199" s="234"/>
      <c r="H199" s="236" t="s">
        <v>1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149</v>
      </c>
      <c r="AU199" s="243" t="s">
        <v>84</v>
      </c>
      <c r="AV199" s="13" t="s">
        <v>84</v>
      </c>
      <c r="AW199" s="13" t="s">
        <v>32</v>
      </c>
      <c r="AX199" s="13" t="s">
        <v>76</v>
      </c>
      <c r="AY199" s="243" t="s">
        <v>140</v>
      </c>
    </row>
    <row r="200" s="14" customFormat="1">
      <c r="A200" s="14"/>
      <c r="B200" s="244"/>
      <c r="C200" s="245"/>
      <c r="D200" s="235" t="s">
        <v>149</v>
      </c>
      <c r="E200" s="246" t="s">
        <v>1</v>
      </c>
      <c r="F200" s="247" t="s">
        <v>1309</v>
      </c>
      <c r="G200" s="245"/>
      <c r="H200" s="248">
        <v>55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149</v>
      </c>
      <c r="AU200" s="254" t="s">
        <v>84</v>
      </c>
      <c r="AV200" s="14" t="s">
        <v>86</v>
      </c>
      <c r="AW200" s="14" t="s">
        <v>32</v>
      </c>
      <c r="AX200" s="14" t="s">
        <v>76</v>
      </c>
      <c r="AY200" s="254" t="s">
        <v>140</v>
      </c>
    </row>
    <row r="201" s="15" customFormat="1">
      <c r="A201" s="15"/>
      <c r="B201" s="258"/>
      <c r="C201" s="259"/>
      <c r="D201" s="235" t="s">
        <v>149</v>
      </c>
      <c r="E201" s="260" t="s">
        <v>1</v>
      </c>
      <c r="F201" s="261" t="s">
        <v>301</v>
      </c>
      <c r="G201" s="259"/>
      <c r="H201" s="262">
        <v>140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8" t="s">
        <v>149</v>
      </c>
      <c r="AU201" s="268" t="s">
        <v>84</v>
      </c>
      <c r="AV201" s="15" t="s">
        <v>164</v>
      </c>
      <c r="AW201" s="15" t="s">
        <v>32</v>
      </c>
      <c r="AX201" s="15" t="s">
        <v>84</v>
      </c>
      <c r="AY201" s="268" t="s">
        <v>140</v>
      </c>
    </row>
    <row r="202" s="2" customFormat="1" ht="24.15" customHeight="1">
      <c r="A202" s="38"/>
      <c r="B202" s="39"/>
      <c r="C202" s="219" t="s">
        <v>400</v>
      </c>
      <c r="D202" s="219" t="s">
        <v>143</v>
      </c>
      <c r="E202" s="220" t="s">
        <v>1310</v>
      </c>
      <c r="F202" s="221" t="s">
        <v>1311</v>
      </c>
      <c r="G202" s="222" t="s">
        <v>292</v>
      </c>
      <c r="H202" s="223">
        <v>17.835000000000001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41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164</v>
      </c>
      <c r="AT202" s="231" t="s">
        <v>143</v>
      </c>
      <c r="AU202" s="231" t="s">
        <v>84</v>
      </c>
      <c r="AY202" s="17" t="s">
        <v>140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84</v>
      </c>
      <c r="BK202" s="232">
        <f>ROUND(I202*H202,2)</f>
        <v>0</v>
      </c>
      <c r="BL202" s="17" t="s">
        <v>164</v>
      </c>
      <c r="BM202" s="231" t="s">
        <v>515</v>
      </c>
    </row>
    <row r="203" s="13" customFormat="1">
      <c r="A203" s="13"/>
      <c r="B203" s="233"/>
      <c r="C203" s="234"/>
      <c r="D203" s="235" t="s">
        <v>149</v>
      </c>
      <c r="E203" s="236" t="s">
        <v>1</v>
      </c>
      <c r="F203" s="237" t="s">
        <v>1275</v>
      </c>
      <c r="G203" s="234"/>
      <c r="H203" s="236" t="s">
        <v>1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149</v>
      </c>
      <c r="AU203" s="243" t="s">
        <v>84</v>
      </c>
      <c r="AV203" s="13" t="s">
        <v>84</v>
      </c>
      <c r="AW203" s="13" t="s">
        <v>32</v>
      </c>
      <c r="AX203" s="13" t="s">
        <v>76</v>
      </c>
      <c r="AY203" s="243" t="s">
        <v>140</v>
      </c>
    </row>
    <row r="204" s="14" customFormat="1">
      <c r="A204" s="14"/>
      <c r="B204" s="244"/>
      <c r="C204" s="245"/>
      <c r="D204" s="235" t="s">
        <v>149</v>
      </c>
      <c r="E204" s="246" t="s">
        <v>1</v>
      </c>
      <c r="F204" s="247" t="s">
        <v>1312</v>
      </c>
      <c r="G204" s="245"/>
      <c r="H204" s="248">
        <v>12.375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149</v>
      </c>
      <c r="AU204" s="254" t="s">
        <v>84</v>
      </c>
      <c r="AV204" s="14" t="s">
        <v>86</v>
      </c>
      <c r="AW204" s="14" t="s">
        <v>32</v>
      </c>
      <c r="AX204" s="14" t="s">
        <v>76</v>
      </c>
      <c r="AY204" s="254" t="s">
        <v>140</v>
      </c>
    </row>
    <row r="205" s="13" customFormat="1">
      <c r="A205" s="13"/>
      <c r="B205" s="233"/>
      <c r="C205" s="234"/>
      <c r="D205" s="235" t="s">
        <v>149</v>
      </c>
      <c r="E205" s="236" t="s">
        <v>1</v>
      </c>
      <c r="F205" s="237" t="s">
        <v>1308</v>
      </c>
      <c r="G205" s="234"/>
      <c r="H205" s="236" t="s">
        <v>1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149</v>
      </c>
      <c r="AU205" s="243" t="s">
        <v>84</v>
      </c>
      <c r="AV205" s="13" t="s">
        <v>84</v>
      </c>
      <c r="AW205" s="13" t="s">
        <v>32</v>
      </c>
      <c r="AX205" s="13" t="s">
        <v>76</v>
      </c>
      <c r="AY205" s="243" t="s">
        <v>140</v>
      </c>
    </row>
    <row r="206" s="14" customFormat="1">
      <c r="A206" s="14"/>
      <c r="B206" s="244"/>
      <c r="C206" s="245"/>
      <c r="D206" s="235" t="s">
        <v>149</v>
      </c>
      <c r="E206" s="246" t="s">
        <v>1</v>
      </c>
      <c r="F206" s="247" t="s">
        <v>1313</v>
      </c>
      <c r="G206" s="245"/>
      <c r="H206" s="248">
        <v>5.46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149</v>
      </c>
      <c r="AU206" s="254" t="s">
        <v>84</v>
      </c>
      <c r="AV206" s="14" t="s">
        <v>86</v>
      </c>
      <c r="AW206" s="14" t="s">
        <v>32</v>
      </c>
      <c r="AX206" s="14" t="s">
        <v>76</v>
      </c>
      <c r="AY206" s="254" t="s">
        <v>140</v>
      </c>
    </row>
    <row r="207" s="15" customFormat="1">
      <c r="A207" s="15"/>
      <c r="B207" s="258"/>
      <c r="C207" s="259"/>
      <c r="D207" s="235" t="s">
        <v>149</v>
      </c>
      <c r="E207" s="260" t="s">
        <v>1</v>
      </c>
      <c r="F207" s="261" t="s">
        <v>301</v>
      </c>
      <c r="G207" s="259"/>
      <c r="H207" s="262">
        <v>17.835000000000001</v>
      </c>
      <c r="I207" s="263"/>
      <c r="J207" s="259"/>
      <c r="K207" s="259"/>
      <c r="L207" s="264"/>
      <c r="M207" s="265"/>
      <c r="N207" s="266"/>
      <c r="O207" s="266"/>
      <c r="P207" s="266"/>
      <c r="Q207" s="266"/>
      <c r="R207" s="266"/>
      <c r="S207" s="266"/>
      <c r="T207" s="267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8" t="s">
        <v>149</v>
      </c>
      <c r="AU207" s="268" t="s">
        <v>84</v>
      </c>
      <c r="AV207" s="15" t="s">
        <v>164</v>
      </c>
      <c r="AW207" s="15" t="s">
        <v>32</v>
      </c>
      <c r="AX207" s="15" t="s">
        <v>84</v>
      </c>
      <c r="AY207" s="268" t="s">
        <v>140</v>
      </c>
    </row>
    <row r="208" s="2" customFormat="1" ht="16.5" customHeight="1">
      <c r="A208" s="38"/>
      <c r="B208" s="39"/>
      <c r="C208" s="269" t="s">
        <v>404</v>
      </c>
      <c r="D208" s="269" t="s">
        <v>334</v>
      </c>
      <c r="E208" s="270" t="s">
        <v>1314</v>
      </c>
      <c r="F208" s="271" t="s">
        <v>1315</v>
      </c>
      <c r="G208" s="272" t="s">
        <v>471</v>
      </c>
      <c r="H208" s="273">
        <v>9</v>
      </c>
      <c r="I208" s="274"/>
      <c r="J208" s="275">
        <f>ROUND(I208*H208,2)</f>
        <v>0</v>
      </c>
      <c r="K208" s="276"/>
      <c r="L208" s="277"/>
      <c r="M208" s="278" t="s">
        <v>1</v>
      </c>
      <c r="N208" s="279" t="s">
        <v>41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190</v>
      </c>
      <c r="AT208" s="231" t="s">
        <v>334</v>
      </c>
      <c r="AU208" s="231" t="s">
        <v>84</v>
      </c>
      <c r="AY208" s="17" t="s">
        <v>140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84</v>
      </c>
      <c r="BK208" s="232">
        <f>ROUND(I208*H208,2)</f>
        <v>0</v>
      </c>
      <c r="BL208" s="17" t="s">
        <v>164</v>
      </c>
      <c r="BM208" s="231" t="s">
        <v>527</v>
      </c>
    </row>
    <row r="209" s="2" customFormat="1" ht="16.5" customHeight="1">
      <c r="A209" s="38"/>
      <c r="B209" s="39"/>
      <c r="C209" s="269" t="s">
        <v>410</v>
      </c>
      <c r="D209" s="269" t="s">
        <v>334</v>
      </c>
      <c r="E209" s="270" t="s">
        <v>1316</v>
      </c>
      <c r="F209" s="271" t="s">
        <v>1317</v>
      </c>
      <c r="G209" s="272" t="s">
        <v>471</v>
      </c>
      <c r="H209" s="273">
        <v>4</v>
      </c>
      <c r="I209" s="274"/>
      <c r="J209" s="275">
        <f>ROUND(I209*H209,2)</f>
        <v>0</v>
      </c>
      <c r="K209" s="276"/>
      <c r="L209" s="277"/>
      <c r="M209" s="278" t="s">
        <v>1</v>
      </c>
      <c r="N209" s="279" t="s">
        <v>41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190</v>
      </c>
      <c r="AT209" s="231" t="s">
        <v>334</v>
      </c>
      <c r="AU209" s="231" t="s">
        <v>84</v>
      </c>
      <c r="AY209" s="17" t="s">
        <v>140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84</v>
      </c>
      <c r="BK209" s="232">
        <f>ROUND(I209*H209,2)</f>
        <v>0</v>
      </c>
      <c r="BL209" s="17" t="s">
        <v>164</v>
      </c>
      <c r="BM209" s="231" t="s">
        <v>537</v>
      </c>
    </row>
    <row r="210" s="2" customFormat="1" ht="16.5" customHeight="1">
      <c r="A210" s="38"/>
      <c r="B210" s="39"/>
      <c r="C210" s="269" t="s">
        <v>416</v>
      </c>
      <c r="D210" s="269" t="s">
        <v>334</v>
      </c>
      <c r="E210" s="270" t="s">
        <v>1318</v>
      </c>
      <c r="F210" s="271" t="s">
        <v>1319</v>
      </c>
      <c r="G210" s="272" t="s">
        <v>471</v>
      </c>
      <c r="H210" s="273">
        <v>4</v>
      </c>
      <c r="I210" s="274"/>
      <c r="J210" s="275">
        <f>ROUND(I210*H210,2)</f>
        <v>0</v>
      </c>
      <c r="K210" s="276"/>
      <c r="L210" s="277"/>
      <c r="M210" s="278" t="s">
        <v>1</v>
      </c>
      <c r="N210" s="279" t="s">
        <v>41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190</v>
      </c>
      <c r="AT210" s="231" t="s">
        <v>334</v>
      </c>
      <c r="AU210" s="231" t="s">
        <v>84</v>
      </c>
      <c r="AY210" s="17" t="s">
        <v>140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84</v>
      </c>
      <c r="BK210" s="232">
        <f>ROUND(I210*H210,2)</f>
        <v>0</v>
      </c>
      <c r="BL210" s="17" t="s">
        <v>164</v>
      </c>
      <c r="BM210" s="231" t="s">
        <v>549</v>
      </c>
    </row>
    <row r="211" s="2" customFormat="1" ht="16.5" customHeight="1">
      <c r="A211" s="38"/>
      <c r="B211" s="39"/>
      <c r="C211" s="269" t="s">
        <v>420</v>
      </c>
      <c r="D211" s="269" t="s">
        <v>334</v>
      </c>
      <c r="E211" s="270" t="s">
        <v>1320</v>
      </c>
      <c r="F211" s="271" t="s">
        <v>1321</v>
      </c>
      <c r="G211" s="272" t="s">
        <v>471</v>
      </c>
      <c r="H211" s="273">
        <v>2</v>
      </c>
      <c r="I211" s="274"/>
      <c r="J211" s="275">
        <f>ROUND(I211*H211,2)</f>
        <v>0</v>
      </c>
      <c r="K211" s="276"/>
      <c r="L211" s="277"/>
      <c r="M211" s="278" t="s">
        <v>1</v>
      </c>
      <c r="N211" s="279" t="s">
        <v>41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190</v>
      </c>
      <c r="AT211" s="231" t="s">
        <v>334</v>
      </c>
      <c r="AU211" s="231" t="s">
        <v>84</v>
      </c>
      <c r="AY211" s="17" t="s">
        <v>140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84</v>
      </c>
      <c r="BK211" s="232">
        <f>ROUND(I211*H211,2)</f>
        <v>0</v>
      </c>
      <c r="BL211" s="17" t="s">
        <v>164</v>
      </c>
      <c r="BM211" s="231" t="s">
        <v>559</v>
      </c>
    </row>
    <row r="212" s="2" customFormat="1" ht="49.05" customHeight="1">
      <c r="A212" s="38"/>
      <c r="B212" s="39"/>
      <c r="C212" s="269" t="s">
        <v>425</v>
      </c>
      <c r="D212" s="269" t="s">
        <v>334</v>
      </c>
      <c r="E212" s="270" t="s">
        <v>1322</v>
      </c>
      <c r="F212" s="271" t="s">
        <v>1323</v>
      </c>
      <c r="G212" s="272" t="s">
        <v>352</v>
      </c>
      <c r="H212" s="273">
        <v>168</v>
      </c>
      <c r="I212" s="274"/>
      <c r="J212" s="275">
        <f>ROUND(I212*H212,2)</f>
        <v>0</v>
      </c>
      <c r="K212" s="276"/>
      <c r="L212" s="277"/>
      <c r="M212" s="278" t="s">
        <v>1</v>
      </c>
      <c r="N212" s="279" t="s">
        <v>41</v>
      </c>
      <c r="O212" s="91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190</v>
      </c>
      <c r="AT212" s="231" t="s">
        <v>334</v>
      </c>
      <c r="AU212" s="231" t="s">
        <v>84</v>
      </c>
      <c r="AY212" s="17" t="s">
        <v>140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84</v>
      </c>
      <c r="BK212" s="232">
        <f>ROUND(I212*H212,2)</f>
        <v>0</v>
      </c>
      <c r="BL212" s="17" t="s">
        <v>164</v>
      </c>
      <c r="BM212" s="231" t="s">
        <v>568</v>
      </c>
    </row>
    <row r="213" s="14" customFormat="1">
      <c r="A213" s="14"/>
      <c r="B213" s="244"/>
      <c r="C213" s="245"/>
      <c r="D213" s="235" t="s">
        <v>149</v>
      </c>
      <c r="E213" s="246" t="s">
        <v>1</v>
      </c>
      <c r="F213" s="247" t="s">
        <v>1324</v>
      </c>
      <c r="G213" s="245"/>
      <c r="H213" s="248">
        <v>168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149</v>
      </c>
      <c r="AU213" s="254" t="s">
        <v>84</v>
      </c>
      <c r="AV213" s="14" t="s">
        <v>86</v>
      </c>
      <c r="AW213" s="14" t="s">
        <v>32</v>
      </c>
      <c r="AX213" s="14" t="s">
        <v>76</v>
      </c>
      <c r="AY213" s="254" t="s">
        <v>140</v>
      </c>
    </row>
    <row r="214" s="15" customFormat="1">
      <c r="A214" s="15"/>
      <c r="B214" s="258"/>
      <c r="C214" s="259"/>
      <c r="D214" s="235" t="s">
        <v>149</v>
      </c>
      <c r="E214" s="260" t="s">
        <v>1</v>
      </c>
      <c r="F214" s="261" t="s">
        <v>301</v>
      </c>
      <c r="G214" s="259"/>
      <c r="H214" s="262">
        <v>168</v>
      </c>
      <c r="I214" s="263"/>
      <c r="J214" s="259"/>
      <c r="K214" s="259"/>
      <c r="L214" s="264"/>
      <c r="M214" s="265"/>
      <c r="N214" s="266"/>
      <c r="O214" s="266"/>
      <c r="P214" s="266"/>
      <c r="Q214" s="266"/>
      <c r="R214" s="266"/>
      <c r="S214" s="266"/>
      <c r="T214" s="267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8" t="s">
        <v>149</v>
      </c>
      <c r="AU214" s="268" t="s">
        <v>84</v>
      </c>
      <c r="AV214" s="15" t="s">
        <v>164</v>
      </c>
      <c r="AW214" s="15" t="s">
        <v>32</v>
      </c>
      <c r="AX214" s="15" t="s">
        <v>84</v>
      </c>
      <c r="AY214" s="268" t="s">
        <v>140</v>
      </c>
    </row>
    <row r="215" s="12" customFormat="1" ht="25.92" customHeight="1">
      <c r="A215" s="12"/>
      <c r="B215" s="203"/>
      <c r="C215" s="204"/>
      <c r="D215" s="205" t="s">
        <v>75</v>
      </c>
      <c r="E215" s="206" t="s">
        <v>524</v>
      </c>
      <c r="F215" s="206" t="s">
        <v>1325</v>
      </c>
      <c r="G215" s="204"/>
      <c r="H215" s="204"/>
      <c r="I215" s="207"/>
      <c r="J215" s="208">
        <f>BK215</f>
        <v>0</v>
      </c>
      <c r="K215" s="204"/>
      <c r="L215" s="209"/>
      <c r="M215" s="210"/>
      <c r="N215" s="211"/>
      <c r="O215" s="211"/>
      <c r="P215" s="212">
        <f>SUM(P216:P223)</f>
        <v>0</v>
      </c>
      <c r="Q215" s="211"/>
      <c r="R215" s="212">
        <f>SUM(R216:R223)</f>
        <v>0</v>
      </c>
      <c r="S215" s="211"/>
      <c r="T215" s="213">
        <f>SUM(T216:T223)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4" t="s">
        <v>84</v>
      </c>
      <c r="AT215" s="215" t="s">
        <v>75</v>
      </c>
      <c r="AU215" s="215" t="s">
        <v>76</v>
      </c>
      <c r="AY215" s="214" t="s">
        <v>140</v>
      </c>
      <c r="BK215" s="216">
        <f>SUM(BK216:BK223)</f>
        <v>0</v>
      </c>
    </row>
    <row r="216" s="2" customFormat="1" ht="24.15" customHeight="1">
      <c r="A216" s="38"/>
      <c r="B216" s="39"/>
      <c r="C216" s="219" t="s">
        <v>430</v>
      </c>
      <c r="D216" s="219" t="s">
        <v>143</v>
      </c>
      <c r="E216" s="220" t="s">
        <v>1326</v>
      </c>
      <c r="F216" s="221" t="s">
        <v>1327</v>
      </c>
      <c r="G216" s="222" t="s">
        <v>292</v>
      </c>
      <c r="H216" s="223">
        <v>7.024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41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164</v>
      </c>
      <c r="AT216" s="231" t="s">
        <v>143</v>
      </c>
      <c r="AU216" s="231" t="s">
        <v>84</v>
      </c>
      <c r="AY216" s="17" t="s">
        <v>140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84</v>
      </c>
      <c r="BK216" s="232">
        <f>ROUND(I216*H216,2)</f>
        <v>0</v>
      </c>
      <c r="BL216" s="17" t="s">
        <v>164</v>
      </c>
      <c r="BM216" s="231" t="s">
        <v>577</v>
      </c>
    </row>
    <row r="217" s="13" customFormat="1">
      <c r="A217" s="13"/>
      <c r="B217" s="233"/>
      <c r="C217" s="234"/>
      <c r="D217" s="235" t="s">
        <v>149</v>
      </c>
      <c r="E217" s="236" t="s">
        <v>1</v>
      </c>
      <c r="F217" s="237" t="s">
        <v>1275</v>
      </c>
      <c r="G217" s="234"/>
      <c r="H217" s="236" t="s">
        <v>1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149</v>
      </c>
      <c r="AU217" s="243" t="s">
        <v>84</v>
      </c>
      <c r="AV217" s="13" t="s">
        <v>84</v>
      </c>
      <c r="AW217" s="13" t="s">
        <v>32</v>
      </c>
      <c r="AX217" s="13" t="s">
        <v>76</v>
      </c>
      <c r="AY217" s="243" t="s">
        <v>140</v>
      </c>
    </row>
    <row r="218" s="14" customFormat="1">
      <c r="A218" s="14"/>
      <c r="B218" s="244"/>
      <c r="C218" s="245"/>
      <c r="D218" s="235" t="s">
        <v>149</v>
      </c>
      <c r="E218" s="246" t="s">
        <v>1</v>
      </c>
      <c r="F218" s="247" t="s">
        <v>1328</v>
      </c>
      <c r="G218" s="245"/>
      <c r="H218" s="248">
        <v>1.48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149</v>
      </c>
      <c r="AU218" s="254" t="s">
        <v>84</v>
      </c>
      <c r="AV218" s="14" t="s">
        <v>86</v>
      </c>
      <c r="AW218" s="14" t="s">
        <v>32</v>
      </c>
      <c r="AX218" s="14" t="s">
        <v>76</v>
      </c>
      <c r="AY218" s="254" t="s">
        <v>140</v>
      </c>
    </row>
    <row r="219" s="13" customFormat="1">
      <c r="A219" s="13"/>
      <c r="B219" s="233"/>
      <c r="C219" s="234"/>
      <c r="D219" s="235" t="s">
        <v>149</v>
      </c>
      <c r="E219" s="236" t="s">
        <v>1</v>
      </c>
      <c r="F219" s="237" t="s">
        <v>1242</v>
      </c>
      <c r="G219" s="234"/>
      <c r="H219" s="236" t="s">
        <v>1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149</v>
      </c>
      <c r="AU219" s="243" t="s">
        <v>84</v>
      </c>
      <c r="AV219" s="13" t="s">
        <v>84</v>
      </c>
      <c r="AW219" s="13" t="s">
        <v>32</v>
      </c>
      <c r="AX219" s="13" t="s">
        <v>76</v>
      </c>
      <c r="AY219" s="243" t="s">
        <v>140</v>
      </c>
    </row>
    <row r="220" s="14" customFormat="1">
      <c r="A220" s="14"/>
      <c r="B220" s="244"/>
      <c r="C220" s="245"/>
      <c r="D220" s="235" t="s">
        <v>149</v>
      </c>
      <c r="E220" s="246" t="s">
        <v>1</v>
      </c>
      <c r="F220" s="247" t="s">
        <v>1329</v>
      </c>
      <c r="G220" s="245"/>
      <c r="H220" s="248">
        <v>2.0640000000000001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149</v>
      </c>
      <c r="AU220" s="254" t="s">
        <v>84</v>
      </c>
      <c r="AV220" s="14" t="s">
        <v>86</v>
      </c>
      <c r="AW220" s="14" t="s">
        <v>32</v>
      </c>
      <c r="AX220" s="14" t="s">
        <v>76</v>
      </c>
      <c r="AY220" s="254" t="s">
        <v>140</v>
      </c>
    </row>
    <row r="221" s="13" customFormat="1">
      <c r="A221" s="13"/>
      <c r="B221" s="233"/>
      <c r="C221" s="234"/>
      <c r="D221" s="235" t="s">
        <v>149</v>
      </c>
      <c r="E221" s="236" t="s">
        <v>1</v>
      </c>
      <c r="F221" s="237" t="s">
        <v>1246</v>
      </c>
      <c r="G221" s="234"/>
      <c r="H221" s="236" t="s">
        <v>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149</v>
      </c>
      <c r="AU221" s="243" t="s">
        <v>84</v>
      </c>
      <c r="AV221" s="13" t="s">
        <v>84</v>
      </c>
      <c r="AW221" s="13" t="s">
        <v>32</v>
      </c>
      <c r="AX221" s="13" t="s">
        <v>76</v>
      </c>
      <c r="AY221" s="243" t="s">
        <v>140</v>
      </c>
    </row>
    <row r="222" s="14" customFormat="1">
      <c r="A222" s="14"/>
      <c r="B222" s="244"/>
      <c r="C222" s="245"/>
      <c r="D222" s="235" t="s">
        <v>149</v>
      </c>
      <c r="E222" s="246" t="s">
        <v>1</v>
      </c>
      <c r="F222" s="247" t="s">
        <v>1330</v>
      </c>
      <c r="G222" s="245"/>
      <c r="H222" s="248">
        <v>3.48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149</v>
      </c>
      <c r="AU222" s="254" t="s">
        <v>84</v>
      </c>
      <c r="AV222" s="14" t="s">
        <v>86</v>
      </c>
      <c r="AW222" s="14" t="s">
        <v>32</v>
      </c>
      <c r="AX222" s="14" t="s">
        <v>76</v>
      </c>
      <c r="AY222" s="254" t="s">
        <v>140</v>
      </c>
    </row>
    <row r="223" s="15" customFormat="1">
      <c r="A223" s="15"/>
      <c r="B223" s="258"/>
      <c r="C223" s="259"/>
      <c r="D223" s="235" t="s">
        <v>149</v>
      </c>
      <c r="E223" s="260" t="s">
        <v>1</v>
      </c>
      <c r="F223" s="261" t="s">
        <v>301</v>
      </c>
      <c r="G223" s="259"/>
      <c r="H223" s="262">
        <v>7.024</v>
      </c>
      <c r="I223" s="263"/>
      <c r="J223" s="259"/>
      <c r="K223" s="259"/>
      <c r="L223" s="264"/>
      <c r="M223" s="265"/>
      <c r="N223" s="266"/>
      <c r="O223" s="266"/>
      <c r="P223" s="266"/>
      <c r="Q223" s="266"/>
      <c r="R223" s="266"/>
      <c r="S223" s="266"/>
      <c r="T223" s="267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8" t="s">
        <v>149</v>
      </c>
      <c r="AU223" s="268" t="s">
        <v>84</v>
      </c>
      <c r="AV223" s="15" t="s">
        <v>164</v>
      </c>
      <c r="AW223" s="15" t="s">
        <v>32</v>
      </c>
      <c r="AX223" s="15" t="s">
        <v>84</v>
      </c>
      <c r="AY223" s="268" t="s">
        <v>140</v>
      </c>
    </row>
    <row r="224" s="12" customFormat="1" ht="25.92" customHeight="1">
      <c r="A224" s="12"/>
      <c r="B224" s="203"/>
      <c r="C224" s="204"/>
      <c r="D224" s="205" t="s">
        <v>75</v>
      </c>
      <c r="E224" s="206" t="s">
        <v>577</v>
      </c>
      <c r="F224" s="206" t="s">
        <v>1331</v>
      </c>
      <c r="G224" s="204"/>
      <c r="H224" s="204"/>
      <c r="I224" s="207"/>
      <c r="J224" s="208">
        <f>BK224</f>
        <v>0</v>
      </c>
      <c r="K224" s="204"/>
      <c r="L224" s="209"/>
      <c r="M224" s="210"/>
      <c r="N224" s="211"/>
      <c r="O224" s="211"/>
      <c r="P224" s="212">
        <f>SUM(P225:P230)</f>
        <v>0</v>
      </c>
      <c r="Q224" s="211"/>
      <c r="R224" s="212">
        <f>SUM(R225:R230)</f>
        <v>0</v>
      </c>
      <c r="S224" s="211"/>
      <c r="T224" s="213">
        <f>SUM(T225:T230)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84</v>
      </c>
      <c r="AT224" s="215" t="s">
        <v>75</v>
      </c>
      <c r="AU224" s="215" t="s">
        <v>76</v>
      </c>
      <c r="AY224" s="214" t="s">
        <v>140</v>
      </c>
      <c r="BK224" s="216">
        <f>SUM(BK225:BK230)</f>
        <v>0</v>
      </c>
    </row>
    <row r="225" s="2" customFormat="1" ht="24.15" customHeight="1">
      <c r="A225" s="38"/>
      <c r="B225" s="39"/>
      <c r="C225" s="219" t="s">
        <v>435</v>
      </c>
      <c r="D225" s="219" t="s">
        <v>143</v>
      </c>
      <c r="E225" s="220" t="s">
        <v>1332</v>
      </c>
      <c r="F225" s="221" t="s">
        <v>1333</v>
      </c>
      <c r="G225" s="222" t="s">
        <v>320</v>
      </c>
      <c r="H225" s="223">
        <v>5.7599999999999998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41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164</v>
      </c>
      <c r="AT225" s="231" t="s">
        <v>143</v>
      </c>
      <c r="AU225" s="231" t="s">
        <v>84</v>
      </c>
      <c r="AY225" s="17" t="s">
        <v>140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84</v>
      </c>
      <c r="BK225" s="232">
        <f>ROUND(I225*H225,2)</f>
        <v>0</v>
      </c>
      <c r="BL225" s="17" t="s">
        <v>164</v>
      </c>
      <c r="BM225" s="231" t="s">
        <v>589</v>
      </c>
    </row>
    <row r="226" s="14" customFormat="1">
      <c r="A226" s="14"/>
      <c r="B226" s="244"/>
      <c r="C226" s="245"/>
      <c r="D226" s="235" t="s">
        <v>149</v>
      </c>
      <c r="E226" s="246" t="s">
        <v>1</v>
      </c>
      <c r="F226" s="247" t="s">
        <v>1334</v>
      </c>
      <c r="G226" s="245"/>
      <c r="H226" s="248">
        <v>5.7599999999999998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149</v>
      </c>
      <c r="AU226" s="254" t="s">
        <v>84</v>
      </c>
      <c r="AV226" s="14" t="s">
        <v>86</v>
      </c>
      <c r="AW226" s="14" t="s">
        <v>32</v>
      </c>
      <c r="AX226" s="14" t="s">
        <v>76</v>
      </c>
      <c r="AY226" s="254" t="s">
        <v>140</v>
      </c>
    </row>
    <row r="227" s="15" customFormat="1">
      <c r="A227" s="15"/>
      <c r="B227" s="258"/>
      <c r="C227" s="259"/>
      <c r="D227" s="235" t="s">
        <v>149</v>
      </c>
      <c r="E227" s="260" t="s">
        <v>1</v>
      </c>
      <c r="F227" s="261" t="s">
        <v>301</v>
      </c>
      <c r="G227" s="259"/>
      <c r="H227" s="262">
        <v>5.7599999999999998</v>
      </c>
      <c r="I227" s="263"/>
      <c r="J227" s="259"/>
      <c r="K227" s="259"/>
      <c r="L227" s="264"/>
      <c r="M227" s="265"/>
      <c r="N227" s="266"/>
      <c r="O227" s="266"/>
      <c r="P227" s="266"/>
      <c r="Q227" s="266"/>
      <c r="R227" s="266"/>
      <c r="S227" s="266"/>
      <c r="T227" s="267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8" t="s">
        <v>149</v>
      </c>
      <c r="AU227" s="268" t="s">
        <v>84</v>
      </c>
      <c r="AV227" s="15" t="s">
        <v>164</v>
      </c>
      <c r="AW227" s="15" t="s">
        <v>32</v>
      </c>
      <c r="AX227" s="15" t="s">
        <v>84</v>
      </c>
      <c r="AY227" s="268" t="s">
        <v>140</v>
      </c>
    </row>
    <row r="228" s="2" customFormat="1" ht="24.15" customHeight="1">
      <c r="A228" s="38"/>
      <c r="B228" s="39"/>
      <c r="C228" s="219" t="s">
        <v>439</v>
      </c>
      <c r="D228" s="219" t="s">
        <v>143</v>
      </c>
      <c r="E228" s="220" t="s">
        <v>1335</v>
      </c>
      <c r="F228" s="221" t="s">
        <v>1336</v>
      </c>
      <c r="G228" s="222" t="s">
        <v>320</v>
      </c>
      <c r="H228" s="223">
        <v>0.67700000000000005</v>
      </c>
      <c r="I228" s="224"/>
      <c r="J228" s="225">
        <f>ROUND(I228*H228,2)</f>
        <v>0</v>
      </c>
      <c r="K228" s="226"/>
      <c r="L228" s="44"/>
      <c r="M228" s="227" t="s">
        <v>1</v>
      </c>
      <c r="N228" s="228" t="s">
        <v>41</v>
      </c>
      <c r="O228" s="91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164</v>
      </c>
      <c r="AT228" s="231" t="s">
        <v>143</v>
      </c>
      <c r="AU228" s="231" t="s">
        <v>84</v>
      </c>
      <c r="AY228" s="17" t="s">
        <v>140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84</v>
      </c>
      <c r="BK228" s="232">
        <f>ROUND(I228*H228,2)</f>
        <v>0</v>
      </c>
      <c r="BL228" s="17" t="s">
        <v>164</v>
      </c>
      <c r="BM228" s="231" t="s">
        <v>599</v>
      </c>
    </row>
    <row r="229" s="14" customFormat="1">
      <c r="A229" s="14"/>
      <c r="B229" s="244"/>
      <c r="C229" s="245"/>
      <c r="D229" s="235" t="s">
        <v>149</v>
      </c>
      <c r="E229" s="246" t="s">
        <v>1</v>
      </c>
      <c r="F229" s="247" t="s">
        <v>1337</v>
      </c>
      <c r="G229" s="245"/>
      <c r="H229" s="248">
        <v>0.67700000000000005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149</v>
      </c>
      <c r="AU229" s="254" t="s">
        <v>84</v>
      </c>
      <c r="AV229" s="14" t="s">
        <v>86</v>
      </c>
      <c r="AW229" s="14" t="s">
        <v>32</v>
      </c>
      <c r="AX229" s="14" t="s">
        <v>76</v>
      </c>
      <c r="AY229" s="254" t="s">
        <v>140</v>
      </c>
    </row>
    <row r="230" s="15" customFormat="1">
      <c r="A230" s="15"/>
      <c r="B230" s="258"/>
      <c r="C230" s="259"/>
      <c r="D230" s="235" t="s">
        <v>149</v>
      </c>
      <c r="E230" s="260" t="s">
        <v>1</v>
      </c>
      <c r="F230" s="261" t="s">
        <v>301</v>
      </c>
      <c r="G230" s="259"/>
      <c r="H230" s="262">
        <v>0.67700000000000005</v>
      </c>
      <c r="I230" s="263"/>
      <c r="J230" s="259"/>
      <c r="K230" s="259"/>
      <c r="L230" s="264"/>
      <c r="M230" s="265"/>
      <c r="N230" s="266"/>
      <c r="O230" s="266"/>
      <c r="P230" s="266"/>
      <c r="Q230" s="266"/>
      <c r="R230" s="266"/>
      <c r="S230" s="266"/>
      <c r="T230" s="267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8" t="s">
        <v>149</v>
      </c>
      <c r="AU230" s="268" t="s">
        <v>84</v>
      </c>
      <c r="AV230" s="15" t="s">
        <v>164</v>
      </c>
      <c r="AW230" s="15" t="s">
        <v>32</v>
      </c>
      <c r="AX230" s="15" t="s">
        <v>84</v>
      </c>
      <c r="AY230" s="268" t="s">
        <v>140</v>
      </c>
    </row>
    <row r="231" s="12" customFormat="1" ht="25.92" customHeight="1">
      <c r="A231" s="12"/>
      <c r="B231" s="203"/>
      <c r="C231" s="204"/>
      <c r="D231" s="205" t="s">
        <v>75</v>
      </c>
      <c r="E231" s="206" t="s">
        <v>583</v>
      </c>
      <c r="F231" s="206" t="s">
        <v>1338</v>
      </c>
      <c r="G231" s="204"/>
      <c r="H231" s="204"/>
      <c r="I231" s="207"/>
      <c r="J231" s="208">
        <f>BK231</f>
        <v>0</v>
      </c>
      <c r="K231" s="204"/>
      <c r="L231" s="209"/>
      <c r="M231" s="210"/>
      <c r="N231" s="211"/>
      <c r="O231" s="211"/>
      <c r="P231" s="212">
        <f>SUM(P232:P234)</f>
        <v>0</v>
      </c>
      <c r="Q231" s="211"/>
      <c r="R231" s="212">
        <f>SUM(R232:R234)</f>
        <v>0</v>
      </c>
      <c r="S231" s="211"/>
      <c r="T231" s="213">
        <f>SUM(T232:T234)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4" t="s">
        <v>84</v>
      </c>
      <c r="AT231" s="215" t="s">
        <v>75</v>
      </c>
      <c r="AU231" s="215" t="s">
        <v>76</v>
      </c>
      <c r="AY231" s="214" t="s">
        <v>140</v>
      </c>
      <c r="BK231" s="216">
        <f>SUM(BK232:BK234)</f>
        <v>0</v>
      </c>
    </row>
    <row r="232" s="2" customFormat="1" ht="24.15" customHeight="1">
      <c r="A232" s="38"/>
      <c r="B232" s="39"/>
      <c r="C232" s="219" t="s">
        <v>443</v>
      </c>
      <c r="D232" s="219" t="s">
        <v>143</v>
      </c>
      <c r="E232" s="220" t="s">
        <v>1339</v>
      </c>
      <c r="F232" s="221" t="s">
        <v>1340</v>
      </c>
      <c r="G232" s="222" t="s">
        <v>320</v>
      </c>
      <c r="H232" s="223">
        <v>0.67700000000000005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41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164</v>
      </c>
      <c r="AT232" s="231" t="s">
        <v>143</v>
      </c>
      <c r="AU232" s="231" t="s">
        <v>84</v>
      </c>
      <c r="AY232" s="17" t="s">
        <v>140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84</v>
      </c>
      <c r="BK232" s="232">
        <f>ROUND(I232*H232,2)</f>
        <v>0</v>
      </c>
      <c r="BL232" s="17" t="s">
        <v>164</v>
      </c>
      <c r="BM232" s="231" t="s">
        <v>609</v>
      </c>
    </row>
    <row r="233" s="14" customFormat="1">
      <c r="A233" s="14"/>
      <c r="B233" s="244"/>
      <c r="C233" s="245"/>
      <c r="D233" s="235" t="s">
        <v>149</v>
      </c>
      <c r="E233" s="246" t="s">
        <v>1</v>
      </c>
      <c r="F233" s="247" t="s">
        <v>1337</v>
      </c>
      <c r="G233" s="245"/>
      <c r="H233" s="248">
        <v>0.67700000000000005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149</v>
      </c>
      <c r="AU233" s="254" t="s">
        <v>84</v>
      </c>
      <c r="AV233" s="14" t="s">
        <v>86</v>
      </c>
      <c r="AW233" s="14" t="s">
        <v>32</v>
      </c>
      <c r="AX233" s="14" t="s">
        <v>76</v>
      </c>
      <c r="AY233" s="254" t="s">
        <v>140</v>
      </c>
    </row>
    <row r="234" s="15" customFormat="1">
      <c r="A234" s="15"/>
      <c r="B234" s="258"/>
      <c r="C234" s="259"/>
      <c r="D234" s="235" t="s">
        <v>149</v>
      </c>
      <c r="E234" s="260" t="s">
        <v>1</v>
      </c>
      <c r="F234" s="261" t="s">
        <v>301</v>
      </c>
      <c r="G234" s="259"/>
      <c r="H234" s="262">
        <v>0.67700000000000005</v>
      </c>
      <c r="I234" s="263"/>
      <c r="J234" s="259"/>
      <c r="K234" s="259"/>
      <c r="L234" s="264"/>
      <c r="M234" s="265"/>
      <c r="N234" s="266"/>
      <c r="O234" s="266"/>
      <c r="P234" s="266"/>
      <c r="Q234" s="266"/>
      <c r="R234" s="266"/>
      <c r="S234" s="266"/>
      <c r="T234" s="267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8" t="s">
        <v>149</v>
      </c>
      <c r="AU234" s="268" t="s">
        <v>84</v>
      </c>
      <c r="AV234" s="15" t="s">
        <v>164</v>
      </c>
      <c r="AW234" s="15" t="s">
        <v>32</v>
      </c>
      <c r="AX234" s="15" t="s">
        <v>84</v>
      </c>
      <c r="AY234" s="268" t="s">
        <v>140</v>
      </c>
    </row>
    <row r="235" s="12" customFormat="1" ht="25.92" customHeight="1">
      <c r="A235" s="12"/>
      <c r="B235" s="203"/>
      <c r="C235" s="204"/>
      <c r="D235" s="205" t="s">
        <v>75</v>
      </c>
      <c r="E235" s="206" t="s">
        <v>730</v>
      </c>
      <c r="F235" s="206" t="s">
        <v>1341</v>
      </c>
      <c r="G235" s="204"/>
      <c r="H235" s="204"/>
      <c r="I235" s="207"/>
      <c r="J235" s="208">
        <f>BK235</f>
        <v>0</v>
      </c>
      <c r="K235" s="204"/>
      <c r="L235" s="209"/>
      <c r="M235" s="210"/>
      <c r="N235" s="211"/>
      <c r="O235" s="211"/>
      <c r="P235" s="212">
        <f>SUM(P236:P254)</f>
        <v>0</v>
      </c>
      <c r="Q235" s="211"/>
      <c r="R235" s="212">
        <f>SUM(R236:R254)</f>
        <v>0</v>
      </c>
      <c r="S235" s="211"/>
      <c r="T235" s="213">
        <f>SUM(T236:T254)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4" t="s">
        <v>84</v>
      </c>
      <c r="AT235" s="215" t="s">
        <v>75</v>
      </c>
      <c r="AU235" s="215" t="s">
        <v>76</v>
      </c>
      <c r="AY235" s="214" t="s">
        <v>140</v>
      </c>
      <c r="BK235" s="216">
        <f>SUM(BK236:BK254)</f>
        <v>0</v>
      </c>
    </row>
    <row r="236" s="2" customFormat="1" ht="24.15" customHeight="1">
      <c r="A236" s="38"/>
      <c r="B236" s="39"/>
      <c r="C236" s="219" t="s">
        <v>448</v>
      </c>
      <c r="D236" s="219" t="s">
        <v>143</v>
      </c>
      <c r="E236" s="220" t="s">
        <v>1342</v>
      </c>
      <c r="F236" s="221" t="s">
        <v>1343</v>
      </c>
      <c r="G236" s="222" t="s">
        <v>413</v>
      </c>
      <c r="H236" s="223">
        <v>18.5</v>
      </c>
      <c r="I236" s="224"/>
      <c r="J236" s="225">
        <f>ROUND(I236*H236,2)</f>
        <v>0</v>
      </c>
      <c r="K236" s="226"/>
      <c r="L236" s="44"/>
      <c r="M236" s="227" t="s">
        <v>1</v>
      </c>
      <c r="N236" s="228" t="s">
        <v>41</v>
      </c>
      <c r="O236" s="91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164</v>
      </c>
      <c r="AT236" s="231" t="s">
        <v>143</v>
      </c>
      <c r="AU236" s="231" t="s">
        <v>84</v>
      </c>
      <c r="AY236" s="17" t="s">
        <v>140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84</v>
      </c>
      <c r="BK236" s="232">
        <f>ROUND(I236*H236,2)</f>
        <v>0</v>
      </c>
      <c r="BL236" s="17" t="s">
        <v>164</v>
      </c>
      <c r="BM236" s="231" t="s">
        <v>620</v>
      </c>
    </row>
    <row r="237" s="13" customFormat="1">
      <c r="A237" s="13"/>
      <c r="B237" s="233"/>
      <c r="C237" s="234"/>
      <c r="D237" s="235" t="s">
        <v>149</v>
      </c>
      <c r="E237" s="236" t="s">
        <v>1</v>
      </c>
      <c r="F237" s="237" t="s">
        <v>1275</v>
      </c>
      <c r="G237" s="234"/>
      <c r="H237" s="236" t="s">
        <v>1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149</v>
      </c>
      <c r="AU237" s="243" t="s">
        <v>84</v>
      </c>
      <c r="AV237" s="13" t="s">
        <v>84</v>
      </c>
      <c r="AW237" s="13" t="s">
        <v>32</v>
      </c>
      <c r="AX237" s="13" t="s">
        <v>76</v>
      </c>
      <c r="AY237" s="243" t="s">
        <v>140</v>
      </c>
    </row>
    <row r="238" s="14" customFormat="1">
      <c r="A238" s="14"/>
      <c r="B238" s="244"/>
      <c r="C238" s="245"/>
      <c r="D238" s="235" t="s">
        <v>149</v>
      </c>
      <c r="E238" s="246" t="s">
        <v>1</v>
      </c>
      <c r="F238" s="247" t="s">
        <v>1344</v>
      </c>
      <c r="G238" s="245"/>
      <c r="H238" s="248">
        <v>18.5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149</v>
      </c>
      <c r="AU238" s="254" t="s">
        <v>84</v>
      </c>
      <c r="AV238" s="14" t="s">
        <v>86</v>
      </c>
      <c r="AW238" s="14" t="s">
        <v>32</v>
      </c>
      <c r="AX238" s="14" t="s">
        <v>76</v>
      </c>
      <c r="AY238" s="254" t="s">
        <v>140</v>
      </c>
    </row>
    <row r="239" s="15" customFormat="1">
      <c r="A239" s="15"/>
      <c r="B239" s="258"/>
      <c r="C239" s="259"/>
      <c r="D239" s="235" t="s">
        <v>149</v>
      </c>
      <c r="E239" s="260" t="s">
        <v>1</v>
      </c>
      <c r="F239" s="261" t="s">
        <v>301</v>
      </c>
      <c r="G239" s="259"/>
      <c r="H239" s="262">
        <v>18.5</v>
      </c>
      <c r="I239" s="263"/>
      <c r="J239" s="259"/>
      <c r="K239" s="259"/>
      <c r="L239" s="264"/>
      <c r="M239" s="265"/>
      <c r="N239" s="266"/>
      <c r="O239" s="266"/>
      <c r="P239" s="266"/>
      <c r="Q239" s="266"/>
      <c r="R239" s="266"/>
      <c r="S239" s="266"/>
      <c r="T239" s="26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8" t="s">
        <v>149</v>
      </c>
      <c r="AU239" s="268" t="s">
        <v>84</v>
      </c>
      <c r="AV239" s="15" t="s">
        <v>164</v>
      </c>
      <c r="AW239" s="15" t="s">
        <v>32</v>
      </c>
      <c r="AX239" s="15" t="s">
        <v>84</v>
      </c>
      <c r="AY239" s="268" t="s">
        <v>140</v>
      </c>
    </row>
    <row r="240" s="2" customFormat="1" ht="24.15" customHeight="1">
      <c r="A240" s="38"/>
      <c r="B240" s="39"/>
      <c r="C240" s="219" t="s">
        <v>453</v>
      </c>
      <c r="D240" s="219" t="s">
        <v>143</v>
      </c>
      <c r="E240" s="220" t="s">
        <v>1345</v>
      </c>
      <c r="F240" s="221" t="s">
        <v>1346</v>
      </c>
      <c r="G240" s="222" t="s">
        <v>413</v>
      </c>
      <c r="H240" s="223">
        <v>69.299999999999997</v>
      </c>
      <c r="I240" s="224"/>
      <c r="J240" s="225">
        <f>ROUND(I240*H240,2)</f>
        <v>0</v>
      </c>
      <c r="K240" s="226"/>
      <c r="L240" s="44"/>
      <c r="M240" s="227" t="s">
        <v>1</v>
      </c>
      <c r="N240" s="228" t="s">
        <v>41</v>
      </c>
      <c r="O240" s="91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164</v>
      </c>
      <c r="AT240" s="231" t="s">
        <v>143</v>
      </c>
      <c r="AU240" s="231" t="s">
        <v>84</v>
      </c>
      <c r="AY240" s="17" t="s">
        <v>140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84</v>
      </c>
      <c r="BK240" s="232">
        <f>ROUND(I240*H240,2)</f>
        <v>0</v>
      </c>
      <c r="BL240" s="17" t="s">
        <v>164</v>
      </c>
      <c r="BM240" s="231" t="s">
        <v>630</v>
      </c>
    </row>
    <row r="241" s="13" customFormat="1">
      <c r="A241" s="13"/>
      <c r="B241" s="233"/>
      <c r="C241" s="234"/>
      <c r="D241" s="235" t="s">
        <v>149</v>
      </c>
      <c r="E241" s="236" t="s">
        <v>1</v>
      </c>
      <c r="F241" s="237" t="s">
        <v>1242</v>
      </c>
      <c r="G241" s="234"/>
      <c r="H241" s="236" t="s">
        <v>1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149</v>
      </c>
      <c r="AU241" s="243" t="s">
        <v>84</v>
      </c>
      <c r="AV241" s="13" t="s">
        <v>84</v>
      </c>
      <c r="AW241" s="13" t="s">
        <v>32</v>
      </c>
      <c r="AX241" s="13" t="s">
        <v>76</v>
      </c>
      <c r="AY241" s="243" t="s">
        <v>140</v>
      </c>
    </row>
    <row r="242" s="14" customFormat="1">
      <c r="A242" s="14"/>
      <c r="B242" s="244"/>
      <c r="C242" s="245"/>
      <c r="D242" s="235" t="s">
        <v>149</v>
      </c>
      <c r="E242" s="246" t="s">
        <v>1</v>
      </c>
      <c r="F242" s="247" t="s">
        <v>1347</v>
      </c>
      <c r="G242" s="245"/>
      <c r="H242" s="248">
        <v>25.800000000000001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149</v>
      </c>
      <c r="AU242" s="254" t="s">
        <v>84</v>
      </c>
      <c r="AV242" s="14" t="s">
        <v>86</v>
      </c>
      <c r="AW242" s="14" t="s">
        <v>32</v>
      </c>
      <c r="AX242" s="14" t="s">
        <v>76</v>
      </c>
      <c r="AY242" s="254" t="s">
        <v>140</v>
      </c>
    </row>
    <row r="243" s="13" customFormat="1">
      <c r="A243" s="13"/>
      <c r="B243" s="233"/>
      <c r="C243" s="234"/>
      <c r="D243" s="235" t="s">
        <v>149</v>
      </c>
      <c r="E243" s="236" t="s">
        <v>1</v>
      </c>
      <c r="F243" s="237" t="s">
        <v>1246</v>
      </c>
      <c r="G243" s="234"/>
      <c r="H243" s="236" t="s">
        <v>1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149</v>
      </c>
      <c r="AU243" s="243" t="s">
        <v>84</v>
      </c>
      <c r="AV243" s="13" t="s">
        <v>84</v>
      </c>
      <c r="AW243" s="13" t="s">
        <v>32</v>
      </c>
      <c r="AX243" s="13" t="s">
        <v>76</v>
      </c>
      <c r="AY243" s="243" t="s">
        <v>140</v>
      </c>
    </row>
    <row r="244" s="14" customFormat="1">
      <c r="A244" s="14"/>
      <c r="B244" s="244"/>
      <c r="C244" s="245"/>
      <c r="D244" s="235" t="s">
        <v>149</v>
      </c>
      <c r="E244" s="246" t="s">
        <v>1</v>
      </c>
      <c r="F244" s="247" t="s">
        <v>1348</v>
      </c>
      <c r="G244" s="245"/>
      <c r="H244" s="248">
        <v>43.5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149</v>
      </c>
      <c r="AU244" s="254" t="s">
        <v>84</v>
      </c>
      <c r="AV244" s="14" t="s">
        <v>86</v>
      </c>
      <c r="AW244" s="14" t="s">
        <v>32</v>
      </c>
      <c r="AX244" s="14" t="s">
        <v>76</v>
      </c>
      <c r="AY244" s="254" t="s">
        <v>140</v>
      </c>
    </row>
    <row r="245" s="15" customFormat="1">
      <c r="A245" s="15"/>
      <c r="B245" s="258"/>
      <c r="C245" s="259"/>
      <c r="D245" s="235" t="s">
        <v>149</v>
      </c>
      <c r="E245" s="260" t="s">
        <v>1</v>
      </c>
      <c r="F245" s="261" t="s">
        <v>301</v>
      </c>
      <c r="G245" s="259"/>
      <c r="H245" s="262">
        <v>69.299999999999997</v>
      </c>
      <c r="I245" s="263"/>
      <c r="J245" s="259"/>
      <c r="K245" s="259"/>
      <c r="L245" s="264"/>
      <c r="M245" s="265"/>
      <c r="N245" s="266"/>
      <c r="O245" s="266"/>
      <c r="P245" s="266"/>
      <c r="Q245" s="266"/>
      <c r="R245" s="266"/>
      <c r="S245" s="266"/>
      <c r="T245" s="267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8" t="s">
        <v>149</v>
      </c>
      <c r="AU245" s="268" t="s">
        <v>84</v>
      </c>
      <c r="AV245" s="15" t="s">
        <v>164</v>
      </c>
      <c r="AW245" s="15" t="s">
        <v>32</v>
      </c>
      <c r="AX245" s="15" t="s">
        <v>84</v>
      </c>
      <c r="AY245" s="268" t="s">
        <v>140</v>
      </c>
    </row>
    <row r="246" s="2" customFormat="1" ht="33" customHeight="1">
      <c r="A246" s="38"/>
      <c r="B246" s="39"/>
      <c r="C246" s="219" t="s">
        <v>458</v>
      </c>
      <c r="D246" s="219" t="s">
        <v>143</v>
      </c>
      <c r="E246" s="220" t="s">
        <v>1349</v>
      </c>
      <c r="F246" s="221" t="s">
        <v>1350</v>
      </c>
      <c r="G246" s="222" t="s">
        <v>471</v>
      </c>
      <c r="H246" s="223">
        <v>6</v>
      </c>
      <c r="I246" s="224"/>
      <c r="J246" s="225">
        <f>ROUND(I246*H246,2)</f>
        <v>0</v>
      </c>
      <c r="K246" s="226"/>
      <c r="L246" s="44"/>
      <c r="M246" s="227" t="s">
        <v>1</v>
      </c>
      <c r="N246" s="228" t="s">
        <v>41</v>
      </c>
      <c r="O246" s="91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164</v>
      </c>
      <c r="AT246" s="231" t="s">
        <v>143</v>
      </c>
      <c r="AU246" s="231" t="s">
        <v>84</v>
      </c>
      <c r="AY246" s="17" t="s">
        <v>140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84</v>
      </c>
      <c r="BK246" s="232">
        <f>ROUND(I246*H246,2)</f>
        <v>0</v>
      </c>
      <c r="BL246" s="17" t="s">
        <v>164</v>
      </c>
      <c r="BM246" s="231" t="s">
        <v>638</v>
      </c>
    </row>
    <row r="247" s="2" customFormat="1" ht="16.5" customHeight="1">
      <c r="A247" s="38"/>
      <c r="B247" s="39"/>
      <c r="C247" s="219" t="s">
        <v>434</v>
      </c>
      <c r="D247" s="219" t="s">
        <v>143</v>
      </c>
      <c r="E247" s="220" t="s">
        <v>1351</v>
      </c>
      <c r="F247" s="221" t="s">
        <v>1352</v>
      </c>
      <c r="G247" s="222" t="s">
        <v>231</v>
      </c>
      <c r="H247" s="223">
        <v>2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41</v>
      </c>
      <c r="O247" s="91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164</v>
      </c>
      <c r="AT247" s="231" t="s">
        <v>143</v>
      </c>
      <c r="AU247" s="231" t="s">
        <v>84</v>
      </c>
      <c r="AY247" s="17" t="s">
        <v>140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84</v>
      </c>
      <c r="BK247" s="232">
        <f>ROUND(I247*H247,2)</f>
        <v>0</v>
      </c>
      <c r="BL247" s="17" t="s">
        <v>164</v>
      </c>
      <c r="BM247" s="231" t="s">
        <v>383</v>
      </c>
    </row>
    <row r="248" s="2" customFormat="1" ht="55.5" customHeight="1">
      <c r="A248" s="38"/>
      <c r="B248" s="39"/>
      <c r="C248" s="269" t="s">
        <v>468</v>
      </c>
      <c r="D248" s="269" t="s">
        <v>334</v>
      </c>
      <c r="E248" s="270" t="s">
        <v>1353</v>
      </c>
      <c r="F248" s="271" t="s">
        <v>1354</v>
      </c>
      <c r="G248" s="272" t="s">
        <v>471</v>
      </c>
      <c r="H248" s="273">
        <v>20.221</v>
      </c>
      <c r="I248" s="274"/>
      <c r="J248" s="275">
        <f>ROUND(I248*H248,2)</f>
        <v>0</v>
      </c>
      <c r="K248" s="276"/>
      <c r="L248" s="277"/>
      <c r="M248" s="278" t="s">
        <v>1</v>
      </c>
      <c r="N248" s="279" t="s">
        <v>41</v>
      </c>
      <c r="O248" s="91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190</v>
      </c>
      <c r="AT248" s="231" t="s">
        <v>334</v>
      </c>
      <c r="AU248" s="231" t="s">
        <v>84</v>
      </c>
      <c r="AY248" s="17" t="s">
        <v>140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84</v>
      </c>
      <c r="BK248" s="232">
        <f>ROUND(I248*H248,2)</f>
        <v>0</v>
      </c>
      <c r="BL248" s="17" t="s">
        <v>164</v>
      </c>
      <c r="BM248" s="231" t="s">
        <v>653</v>
      </c>
    </row>
    <row r="249" s="14" customFormat="1">
      <c r="A249" s="14"/>
      <c r="B249" s="244"/>
      <c r="C249" s="245"/>
      <c r="D249" s="235" t="s">
        <v>149</v>
      </c>
      <c r="E249" s="246" t="s">
        <v>1</v>
      </c>
      <c r="F249" s="247" t="s">
        <v>1355</v>
      </c>
      <c r="G249" s="245"/>
      <c r="H249" s="248">
        <v>20.221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149</v>
      </c>
      <c r="AU249" s="254" t="s">
        <v>84</v>
      </c>
      <c r="AV249" s="14" t="s">
        <v>86</v>
      </c>
      <c r="AW249" s="14" t="s">
        <v>32</v>
      </c>
      <c r="AX249" s="14" t="s">
        <v>76</v>
      </c>
      <c r="AY249" s="254" t="s">
        <v>140</v>
      </c>
    </row>
    <row r="250" s="15" customFormat="1">
      <c r="A250" s="15"/>
      <c r="B250" s="258"/>
      <c r="C250" s="259"/>
      <c r="D250" s="235" t="s">
        <v>149</v>
      </c>
      <c r="E250" s="260" t="s">
        <v>1</v>
      </c>
      <c r="F250" s="261" t="s">
        <v>301</v>
      </c>
      <c r="G250" s="259"/>
      <c r="H250" s="262">
        <v>20.221</v>
      </c>
      <c r="I250" s="263"/>
      <c r="J250" s="259"/>
      <c r="K250" s="259"/>
      <c r="L250" s="264"/>
      <c r="M250" s="265"/>
      <c r="N250" s="266"/>
      <c r="O250" s="266"/>
      <c r="P250" s="266"/>
      <c r="Q250" s="266"/>
      <c r="R250" s="266"/>
      <c r="S250" s="266"/>
      <c r="T250" s="267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8" t="s">
        <v>149</v>
      </c>
      <c r="AU250" s="268" t="s">
        <v>84</v>
      </c>
      <c r="AV250" s="15" t="s">
        <v>164</v>
      </c>
      <c r="AW250" s="15" t="s">
        <v>32</v>
      </c>
      <c r="AX250" s="15" t="s">
        <v>84</v>
      </c>
      <c r="AY250" s="268" t="s">
        <v>140</v>
      </c>
    </row>
    <row r="251" s="2" customFormat="1" ht="55.5" customHeight="1">
      <c r="A251" s="38"/>
      <c r="B251" s="39"/>
      <c r="C251" s="269" t="s">
        <v>474</v>
      </c>
      <c r="D251" s="269" t="s">
        <v>334</v>
      </c>
      <c r="E251" s="270" t="s">
        <v>1356</v>
      </c>
      <c r="F251" s="271" t="s">
        <v>1357</v>
      </c>
      <c r="G251" s="272" t="s">
        <v>471</v>
      </c>
      <c r="H251" s="273">
        <v>75.745000000000005</v>
      </c>
      <c r="I251" s="274"/>
      <c r="J251" s="275">
        <f>ROUND(I251*H251,2)</f>
        <v>0</v>
      </c>
      <c r="K251" s="276"/>
      <c r="L251" s="277"/>
      <c r="M251" s="278" t="s">
        <v>1</v>
      </c>
      <c r="N251" s="279" t="s">
        <v>41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190</v>
      </c>
      <c r="AT251" s="231" t="s">
        <v>334</v>
      </c>
      <c r="AU251" s="231" t="s">
        <v>84</v>
      </c>
      <c r="AY251" s="17" t="s">
        <v>140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84</v>
      </c>
      <c r="BK251" s="232">
        <f>ROUND(I251*H251,2)</f>
        <v>0</v>
      </c>
      <c r="BL251" s="17" t="s">
        <v>164</v>
      </c>
      <c r="BM251" s="231" t="s">
        <v>661</v>
      </c>
    </row>
    <row r="252" s="14" customFormat="1">
      <c r="A252" s="14"/>
      <c r="B252" s="244"/>
      <c r="C252" s="245"/>
      <c r="D252" s="235" t="s">
        <v>149</v>
      </c>
      <c r="E252" s="246" t="s">
        <v>1</v>
      </c>
      <c r="F252" s="247" t="s">
        <v>1358</v>
      </c>
      <c r="G252" s="245"/>
      <c r="H252" s="248">
        <v>75.745000000000005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149</v>
      </c>
      <c r="AU252" s="254" t="s">
        <v>84</v>
      </c>
      <c r="AV252" s="14" t="s">
        <v>86</v>
      </c>
      <c r="AW252" s="14" t="s">
        <v>32</v>
      </c>
      <c r="AX252" s="14" t="s">
        <v>76</v>
      </c>
      <c r="AY252" s="254" t="s">
        <v>140</v>
      </c>
    </row>
    <row r="253" s="15" customFormat="1">
      <c r="A253" s="15"/>
      <c r="B253" s="258"/>
      <c r="C253" s="259"/>
      <c r="D253" s="235" t="s">
        <v>149</v>
      </c>
      <c r="E253" s="260" t="s">
        <v>1</v>
      </c>
      <c r="F253" s="261" t="s">
        <v>301</v>
      </c>
      <c r="G253" s="259"/>
      <c r="H253" s="262">
        <v>75.745000000000005</v>
      </c>
      <c r="I253" s="263"/>
      <c r="J253" s="259"/>
      <c r="K253" s="259"/>
      <c r="L253" s="264"/>
      <c r="M253" s="265"/>
      <c r="N253" s="266"/>
      <c r="O253" s="266"/>
      <c r="P253" s="266"/>
      <c r="Q253" s="266"/>
      <c r="R253" s="266"/>
      <c r="S253" s="266"/>
      <c r="T253" s="267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8" t="s">
        <v>149</v>
      </c>
      <c r="AU253" s="268" t="s">
        <v>84</v>
      </c>
      <c r="AV253" s="15" t="s">
        <v>164</v>
      </c>
      <c r="AW253" s="15" t="s">
        <v>32</v>
      </c>
      <c r="AX253" s="15" t="s">
        <v>84</v>
      </c>
      <c r="AY253" s="268" t="s">
        <v>140</v>
      </c>
    </row>
    <row r="254" s="2" customFormat="1" ht="49.05" customHeight="1">
      <c r="A254" s="38"/>
      <c r="B254" s="39"/>
      <c r="C254" s="269" t="s">
        <v>478</v>
      </c>
      <c r="D254" s="269" t="s">
        <v>334</v>
      </c>
      <c r="E254" s="270" t="s">
        <v>1359</v>
      </c>
      <c r="F254" s="271" t="s">
        <v>1360</v>
      </c>
      <c r="G254" s="272" t="s">
        <v>471</v>
      </c>
      <c r="H254" s="273">
        <v>4.04</v>
      </c>
      <c r="I254" s="274"/>
      <c r="J254" s="275">
        <f>ROUND(I254*H254,2)</f>
        <v>0</v>
      </c>
      <c r="K254" s="276"/>
      <c r="L254" s="277"/>
      <c r="M254" s="278" t="s">
        <v>1</v>
      </c>
      <c r="N254" s="279" t="s">
        <v>41</v>
      </c>
      <c r="O254" s="91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190</v>
      </c>
      <c r="AT254" s="231" t="s">
        <v>334</v>
      </c>
      <c r="AU254" s="231" t="s">
        <v>84</v>
      </c>
      <c r="AY254" s="17" t="s">
        <v>140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84</v>
      </c>
      <c r="BK254" s="232">
        <f>ROUND(I254*H254,2)</f>
        <v>0</v>
      </c>
      <c r="BL254" s="17" t="s">
        <v>164</v>
      </c>
      <c r="BM254" s="231" t="s">
        <v>669</v>
      </c>
    </row>
    <row r="255" s="12" customFormat="1" ht="25.92" customHeight="1">
      <c r="A255" s="12"/>
      <c r="B255" s="203"/>
      <c r="C255" s="204"/>
      <c r="D255" s="205" t="s">
        <v>75</v>
      </c>
      <c r="E255" s="206" t="s">
        <v>741</v>
      </c>
      <c r="F255" s="206" t="s">
        <v>1361</v>
      </c>
      <c r="G255" s="204"/>
      <c r="H255" s="204"/>
      <c r="I255" s="207"/>
      <c r="J255" s="208">
        <f>BK255</f>
        <v>0</v>
      </c>
      <c r="K255" s="204"/>
      <c r="L255" s="209"/>
      <c r="M255" s="210"/>
      <c r="N255" s="211"/>
      <c r="O255" s="211"/>
      <c r="P255" s="212">
        <f>SUM(P256:P259)</f>
        <v>0</v>
      </c>
      <c r="Q255" s="211"/>
      <c r="R255" s="212">
        <f>SUM(R256:R259)</f>
        <v>0</v>
      </c>
      <c r="S255" s="211"/>
      <c r="T255" s="213">
        <f>SUM(T256:T259)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4" t="s">
        <v>84</v>
      </c>
      <c r="AT255" s="215" t="s">
        <v>75</v>
      </c>
      <c r="AU255" s="215" t="s">
        <v>76</v>
      </c>
      <c r="AY255" s="214" t="s">
        <v>140</v>
      </c>
      <c r="BK255" s="216">
        <f>SUM(BK256:BK259)</f>
        <v>0</v>
      </c>
    </row>
    <row r="256" s="2" customFormat="1" ht="33" customHeight="1">
      <c r="A256" s="38"/>
      <c r="B256" s="39"/>
      <c r="C256" s="219" t="s">
        <v>484</v>
      </c>
      <c r="D256" s="219" t="s">
        <v>143</v>
      </c>
      <c r="E256" s="220" t="s">
        <v>1362</v>
      </c>
      <c r="F256" s="221" t="s">
        <v>1363</v>
      </c>
      <c r="G256" s="222" t="s">
        <v>413</v>
      </c>
      <c r="H256" s="223">
        <v>87.799999999999997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41</v>
      </c>
      <c r="O256" s="91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164</v>
      </c>
      <c r="AT256" s="231" t="s">
        <v>143</v>
      </c>
      <c r="AU256" s="231" t="s">
        <v>84</v>
      </c>
      <c r="AY256" s="17" t="s">
        <v>140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84</v>
      </c>
      <c r="BK256" s="232">
        <f>ROUND(I256*H256,2)</f>
        <v>0</v>
      </c>
      <c r="BL256" s="17" t="s">
        <v>164</v>
      </c>
      <c r="BM256" s="231" t="s">
        <v>677</v>
      </c>
    </row>
    <row r="257" s="2" customFormat="1" ht="24.15" customHeight="1">
      <c r="A257" s="38"/>
      <c r="B257" s="39"/>
      <c r="C257" s="269" t="s">
        <v>174</v>
      </c>
      <c r="D257" s="269" t="s">
        <v>334</v>
      </c>
      <c r="E257" s="270" t="s">
        <v>1364</v>
      </c>
      <c r="F257" s="271" t="s">
        <v>1365</v>
      </c>
      <c r="G257" s="272" t="s">
        <v>413</v>
      </c>
      <c r="H257" s="273">
        <v>87.799999999999997</v>
      </c>
      <c r="I257" s="274"/>
      <c r="J257" s="275">
        <f>ROUND(I257*H257,2)</f>
        <v>0</v>
      </c>
      <c r="K257" s="276"/>
      <c r="L257" s="277"/>
      <c r="M257" s="278" t="s">
        <v>1</v>
      </c>
      <c r="N257" s="279" t="s">
        <v>41</v>
      </c>
      <c r="O257" s="91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190</v>
      </c>
      <c r="AT257" s="231" t="s">
        <v>334</v>
      </c>
      <c r="AU257" s="231" t="s">
        <v>84</v>
      </c>
      <c r="AY257" s="17" t="s">
        <v>140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84</v>
      </c>
      <c r="BK257" s="232">
        <f>ROUND(I257*H257,2)</f>
        <v>0</v>
      </c>
      <c r="BL257" s="17" t="s">
        <v>164</v>
      </c>
      <c r="BM257" s="231" t="s">
        <v>685</v>
      </c>
    </row>
    <row r="258" s="2" customFormat="1" ht="49.05" customHeight="1">
      <c r="A258" s="38"/>
      <c r="B258" s="39"/>
      <c r="C258" s="269" t="s">
        <v>494</v>
      </c>
      <c r="D258" s="269" t="s">
        <v>334</v>
      </c>
      <c r="E258" s="270" t="s">
        <v>1366</v>
      </c>
      <c r="F258" s="271" t="s">
        <v>1367</v>
      </c>
      <c r="G258" s="272" t="s">
        <v>471</v>
      </c>
      <c r="H258" s="273">
        <v>5</v>
      </c>
      <c r="I258" s="274"/>
      <c r="J258" s="275">
        <f>ROUND(I258*H258,2)</f>
        <v>0</v>
      </c>
      <c r="K258" s="276"/>
      <c r="L258" s="277"/>
      <c r="M258" s="278" t="s">
        <v>1</v>
      </c>
      <c r="N258" s="279" t="s">
        <v>41</v>
      </c>
      <c r="O258" s="91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190</v>
      </c>
      <c r="AT258" s="231" t="s">
        <v>334</v>
      </c>
      <c r="AU258" s="231" t="s">
        <v>84</v>
      </c>
      <c r="AY258" s="17" t="s">
        <v>140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84</v>
      </c>
      <c r="BK258" s="232">
        <f>ROUND(I258*H258,2)</f>
        <v>0</v>
      </c>
      <c r="BL258" s="17" t="s">
        <v>164</v>
      </c>
      <c r="BM258" s="231" t="s">
        <v>699</v>
      </c>
    </row>
    <row r="259" s="2" customFormat="1" ht="49.05" customHeight="1">
      <c r="A259" s="38"/>
      <c r="B259" s="39"/>
      <c r="C259" s="269" t="s">
        <v>499</v>
      </c>
      <c r="D259" s="269" t="s">
        <v>334</v>
      </c>
      <c r="E259" s="270" t="s">
        <v>1368</v>
      </c>
      <c r="F259" s="271" t="s">
        <v>1369</v>
      </c>
      <c r="G259" s="272" t="s">
        <v>471</v>
      </c>
      <c r="H259" s="273">
        <v>1</v>
      </c>
      <c r="I259" s="274"/>
      <c r="J259" s="275">
        <f>ROUND(I259*H259,2)</f>
        <v>0</v>
      </c>
      <c r="K259" s="276"/>
      <c r="L259" s="277"/>
      <c r="M259" s="278" t="s">
        <v>1</v>
      </c>
      <c r="N259" s="279" t="s">
        <v>41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190</v>
      </c>
      <c r="AT259" s="231" t="s">
        <v>334</v>
      </c>
      <c r="AU259" s="231" t="s">
        <v>84</v>
      </c>
      <c r="AY259" s="17" t="s">
        <v>140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84</v>
      </c>
      <c r="BK259" s="232">
        <f>ROUND(I259*H259,2)</f>
        <v>0</v>
      </c>
      <c r="BL259" s="17" t="s">
        <v>164</v>
      </c>
      <c r="BM259" s="231" t="s">
        <v>709</v>
      </c>
    </row>
    <row r="260" s="12" customFormat="1" ht="25.92" customHeight="1">
      <c r="A260" s="12"/>
      <c r="B260" s="203"/>
      <c r="C260" s="204"/>
      <c r="D260" s="205" t="s">
        <v>75</v>
      </c>
      <c r="E260" s="206" t="s">
        <v>756</v>
      </c>
      <c r="F260" s="206" t="s">
        <v>1370</v>
      </c>
      <c r="G260" s="204"/>
      <c r="H260" s="204"/>
      <c r="I260" s="207"/>
      <c r="J260" s="208">
        <f>BK260</f>
        <v>0</v>
      </c>
      <c r="K260" s="204"/>
      <c r="L260" s="209"/>
      <c r="M260" s="210"/>
      <c r="N260" s="211"/>
      <c r="O260" s="211"/>
      <c r="P260" s="212">
        <f>SUM(P261:P263)</f>
        <v>0</v>
      </c>
      <c r="Q260" s="211"/>
      <c r="R260" s="212">
        <f>SUM(R261:R263)</f>
        <v>0</v>
      </c>
      <c r="S260" s="211"/>
      <c r="T260" s="213">
        <f>SUM(T261:T263)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4" t="s">
        <v>84</v>
      </c>
      <c r="AT260" s="215" t="s">
        <v>75</v>
      </c>
      <c r="AU260" s="215" t="s">
        <v>76</v>
      </c>
      <c r="AY260" s="214" t="s">
        <v>140</v>
      </c>
      <c r="BK260" s="216">
        <f>SUM(BK261:BK263)</f>
        <v>0</v>
      </c>
    </row>
    <row r="261" s="2" customFormat="1" ht="21.75" customHeight="1">
      <c r="A261" s="38"/>
      <c r="B261" s="39"/>
      <c r="C261" s="219" t="s">
        <v>504</v>
      </c>
      <c r="D261" s="219" t="s">
        <v>143</v>
      </c>
      <c r="E261" s="220" t="s">
        <v>1371</v>
      </c>
      <c r="F261" s="221" t="s">
        <v>1372</v>
      </c>
      <c r="G261" s="222" t="s">
        <v>413</v>
      </c>
      <c r="H261" s="223">
        <v>18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41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164</v>
      </c>
      <c r="AT261" s="231" t="s">
        <v>143</v>
      </c>
      <c r="AU261" s="231" t="s">
        <v>84</v>
      </c>
      <c r="AY261" s="17" t="s">
        <v>140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84</v>
      </c>
      <c r="BK261" s="232">
        <f>ROUND(I261*H261,2)</f>
        <v>0</v>
      </c>
      <c r="BL261" s="17" t="s">
        <v>164</v>
      </c>
      <c r="BM261" s="231" t="s">
        <v>721</v>
      </c>
    </row>
    <row r="262" s="2" customFormat="1" ht="24.15" customHeight="1">
      <c r="A262" s="38"/>
      <c r="B262" s="39"/>
      <c r="C262" s="219" t="s">
        <v>515</v>
      </c>
      <c r="D262" s="219" t="s">
        <v>143</v>
      </c>
      <c r="E262" s="220" t="s">
        <v>1373</v>
      </c>
      <c r="F262" s="221" t="s">
        <v>1374</v>
      </c>
      <c r="G262" s="222" t="s">
        <v>413</v>
      </c>
      <c r="H262" s="223">
        <v>18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41</v>
      </c>
      <c r="O262" s="91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164</v>
      </c>
      <c r="AT262" s="231" t="s">
        <v>143</v>
      </c>
      <c r="AU262" s="231" t="s">
        <v>84</v>
      </c>
      <c r="AY262" s="17" t="s">
        <v>140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84</v>
      </c>
      <c r="BK262" s="232">
        <f>ROUND(I262*H262,2)</f>
        <v>0</v>
      </c>
      <c r="BL262" s="17" t="s">
        <v>164</v>
      </c>
      <c r="BM262" s="231" t="s">
        <v>736</v>
      </c>
    </row>
    <row r="263" s="2" customFormat="1" ht="24.15" customHeight="1">
      <c r="A263" s="38"/>
      <c r="B263" s="39"/>
      <c r="C263" s="219" t="s">
        <v>524</v>
      </c>
      <c r="D263" s="219" t="s">
        <v>143</v>
      </c>
      <c r="E263" s="220" t="s">
        <v>1375</v>
      </c>
      <c r="F263" s="221" t="s">
        <v>1376</v>
      </c>
      <c r="G263" s="222" t="s">
        <v>413</v>
      </c>
      <c r="H263" s="223">
        <v>18</v>
      </c>
      <c r="I263" s="224"/>
      <c r="J263" s="225">
        <f>ROUND(I263*H263,2)</f>
        <v>0</v>
      </c>
      <c r="K263" s="226"/>
      <c r="L263" s="44"/>
      <c r="M263" s="227" t="s">
        <v>1</v>
      </c>
      <c r="N263" s="228" t="s">
        <v>41</v>
      </c>
      <c r="O263" s="91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164</v>
      </c>
      <c r="AT263" s="231" t="s">
        <v>143</v>
      </c>
      <c r="AU263" s="231" t="s">
        <v>84</v>
      </c>
      <c r="AY263" s="17" t="s">
        <v>140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84</v>
      </c>
      <c r="BK263" s="232">
        <f>ROUND(I263*H263,2)</f>
        <v>0</v>
      </c>
      <c r="BL263" s="17" t="s">
        <v>164</v>
      </c>
      <c r="BM263" s="231" t="s">
        <v>752</v>
      </c>
    </row>
    <row r="264" s="12" customFormat="1" ht="25.92" customHeight="1">
      <c r="A264" s="12"/>
      <c r="B264" s="203"/>
      <c r="C264" s="204"/>
      <c r="D264" s="205" t="s">
        <v>75</v>
      </c>
      <c r="E264" s="206" t="s">
        <v>728</v>
      </c>
      <c r="F264" s="206" t="s">
        <v>1377</v>
      </c>
      <c r="G264" s="204"/>
      <c r="H264" s="204"/>
      <c r="I264" s="207"/>
      <c r="J264" s="208">
        <f>BK264</f>
        <v>0</v>
      </c>
      <c r="K264" s="204"/>
      <c r="L264" s="209"/>
      <c r="M264" s="210"/>
      <c r="N264" s="211"/>
      <c r="O264" s="211"/>
      <c r="P264" s="212">
        <f>P265</f>
        <v>0</v>
      </c>
      <c r="Q264" s="211"/>
      <c r="R264" s="212">
        <f>R265</f>
        <v>0</v>
      </c>
      <c r="S264" s="211"/>
      <c r="T264" s="213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4" t="s">
        <v>84</v>
      </c>
      <c r="AT264" s="215" t="s">
        <v>75</v>
      </c>
      <c r="AU264" s="215" t="s">
        <v>76</v>
      </c>
      <c r="AY264" s="214" t="s">
        <v>140</v>
      </c>
      <c r="BK264" s="216">
        <f>BK265</f>
        <v>0</v>
      </c>
    </row>
    <row r="265" s="2" customFormat="1" ht="24.15" customHeight="1">
      <c r="A265" s="38"/>
      <c r="B265" s="39"/>
      <c r="C265" s="219" t="s">
        <v>527</v>
      </c>
      <c r="D265" s="219" t="s">
        <v>143</v>
      </c>
      <c r="E265" s="220" t="s">
        <v>1378</v>
      </c>
      <c r="F265" s="221" t="s">
        <v>1379</v>
      </c>
      <c r="G265" s="222" t="s">
        <v>320</v>
      </c>
      <c r="H265" s="223">
        <v>142.822</v>
      </c>
      <c r="I265" s="224"/>
      <c r="J265" s="225">
        <f>ROUND(I265*H265,2)</f>
        <v>0</v>
      </c>
      <c r="K265" s="226"/>
      <c r="L265" s="44"/>
      <c r="M265" s="227" t="s">
        <v>1</v>
      </c>
      <c r="N265" s="228" t="s">
        <v>41</v>
      </c>
      <c r="O265" s="91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1" t="s">
        <v>164</v>
      </c>
      <c r="AT265" s="231" t="s">
        <v>143</v>
      </c>
      <c r="AU265" s="231" t="s">
        <v>84</v>
      </c>
      <c r="AY265" s="17" t="s">
        <v>140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7" t="s">
        <v>84</v>
      </c>
      <c r="BK265" s="232">
        <f>ROUND(I265*H265,2)</f>
        <v>0</v>
      </c>
      <c r="BL265" s="17" t="s">
        <v>164</v>
      </c>
      <c r="BM265" s="231" t="s">
        <v>761</v>
      </c>
    </row>
    <row r="266" s="12" customFormat="1" ht="25.92" customHeight="1">
      <c r="A266" s="12"/>
      <c r="B266" s="203"/>
      <c r="C266" s="204"/>
      <c r="D266" s="205" t="s">
        <v>75</v>
      </c>
      <c r="E266" s="206" t="s">
        <v>1380</v>
      </c>
      <c r="F266" s="206" t="s">
        <v>1380</v>
      </c>
      <c r="G266" s="204"/>
      <c r="H266" s="204"/>
      <c r="I266" s="207"/>
      <c r="J266" s="208">
        <f>BK266</f>
        <v>0</v>
      </c>
      <c r="K266" s="204"/>
      <c r="L266" s="209"/>
      <c r="M266" s="285"/>
      <c r="N266" s="286"/>
      <c r="O266" s="286"/>
      <c r="P266" s="287">
        <v>0</v>
      </c>
      <c r="Q266" s="286"/>
      <c r="R266" s="287">
        <v>0</v>
      </c>
      <c r="S266" s="286"/>
      <c r="T266" s="288"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4" t="s">
        <v>84</v>
      </c>
      <c r="AT266" s="215" t="s">
        <v>75</v>
      </c>
      <c r="AU266" s="215" t="s">
        <v>76</v>
      </c>
      <c r="AY266" s="214" t="s">
        <v>140</v>
      </c>
      <c r="BK266" s="216">
        <v>0</v>
      </c>
    </row>
    <row r="267" s="2" customFormat="1" ht="6.96" customHeight="1">
      <c r="A267" s="38"/>
      <c r="B267" s="66"/>
      <c r="C267" s="67"/>
      <c r="D267" s="67"/>
      <c r="E267" s="67"/>
      <c r="F267" s="67"/>
      <c r="G267" s="67"/>
      <c r="H267" s="67"/>
      <c r="I267" s="67"/>
      <c r="J267" s="67"/>
      <c r="K267" s="67"/>
      <c r="L267" s="44"/>
      <c r="M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</row>
  </sheetData>
  <sheetProtection sheet="1" autoFilter="0" formatColumns="0" formatRows="0" objects="1" scenarios="1" spinCount="100000" saltValue="CJY/8huJph/yLfbyZRKmK+SjWl/XD/rSp10vdXlzkA1i1PLHCMUbvExSfCotdOItPTcoxE7Ybf/cyuJDdvunQw==" hashValue="Y8qS7CBwLe4Wg/qna26uJfs51SHD8GDvHSkFJJBIya4oayC0dhO/HGyaZOl8DeumhfNuo2ETvWcaZrymZgzdMg==" algorithmName="SHA-512" password="CA9C"/>
  <autoFilter ref="C126:K26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111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Otrokovice - regenerace panelového sídliště Trávníky - 2.etapa - komunikace, chodníky a park. stání na ul. SNP-verze 1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1381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ROUND((SUM(BE128:BE329)),  2)</f>
        <v>0</v>
      </c>
      <c r="G33" s="38"/>
      <c r="H33" s="38"/>
      <c r="I33" s="155">
        <v>0.20999999999999999</v>
      </c>
      <c r="J33" s="154">
        <f>ROUND(((SUM(BE128:BE329))*I33),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ROUND((SUM(BF128:BF329)),  2)</f>
        <v>0</v>
      </c>
      <c r="G34" s="38"/>
      <c r="H34" s="38"/>
      <c r="I34" s="155">
        <v>0.12</v>
      </c>
      <c r="J34" s="154">
        <f>ROUND(((SUM(BF128:BF329))*I34),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ROUND((SUM(BG128:BG329)),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ROUND((SUM(BH128:BH329)),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ROUND((SUM(BI128:BI329)),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Otrokovice - regenerace panelového sídliště Trávníky - 2.etapa - komunikace, chodníky a park. stání na ul. SNP-verze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401 - Veřejné osvětlení - přímé výdaje - doprovodná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Otrokovice, m.č. Trávníky</v>
      </c>
      <c r="G89" s="40"/>
      <c r="H89" s="40"/>
      <c r="I89" s="32" t="s">
        <v>22</v>
      </c>
      <c r="J89" s="79" t="str">
        <f>IF(J12="","",J12)</f>
        <v>28. 2. 2024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32" t="s">
        <v>30</v>
      </c>
      <c r="J91" s="36" t="str">
        <f>E21</f>
        <v>M.Sedlářová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Ing.L.Alster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115</v>
      </c>
      <c r="D94" s="176"/>
      <c r="E94" s="176"/>
      <c r="F94" s="176"/>
      <c r="G94" s="176"/>
      <c r="H94" s="176"/>
      <c r="I94" s="176"/>
      <c r="J94" s="177" t="s">
        <v>116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117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118</v>
      </c>
    </row>
    <row r="97" s="9" customFormat="1" ht="24.96" customHeight="1">
      <c r="A97" s="9"/>
      <c r="B97" s="179"/>
      <c r="C97" s="180"/>
      <c r="D97" s="181" t="s">
        <v>276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277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284</v>
      </c>
      <c r="E99" s="188"/>
      <c r="F99" s="188"/>
      <c r="G99" s="188"/>
      <c r="H99" s="188"/>
      <c r="I99" s="188"/>
      <c r="J99" s="189">
        <f>J137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1382</v>
      </c>
      <c r="E100" s="182"/>
      <c r="F100" s="182"/>
      <c r="G100" s="182"/>
      <c r="H100" s="182"/>
      <c r="I100" s="182"/>
      <c r="J100" s="183">
        <f>J141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1383</v>
      </c>
      <c r="E101" s="188"/>
      <c r="F101" s="188"/>
      <c r="G101" s="188"/>
      <c r="H101" s="188"/>
      <c r="I101" s="188"/>
      <c r="J101" s="189">
        <f>J142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1384</v>
      </c>
      <c r="E102" s="182"/>
      <c r="F102" s="182"/>
      <c r="G102" s="182"/>
      <c r="H102" s="182"/>
      <c r="I102" s="182"/>
      <c r="J102" s="183">
        <f>J168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1385</v>
      </c>
      <c r="E103" s="188"/>
      <c r="F103" s="188"/>
      <c r="G103" s="188"/>
      <c r="H103" s="188"/>
      <c r="I103" s="188"/>
      <c r="J103" s="189">
        <f>J169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1386</v>
      </c>
      <c r="E104" s="188"/>
      <c r="F104" s="188"/>
      <c r="G104" s="188"/>
      <c r="H104" s="188"/>
      <c r="I104" s="188"/>
      <c r="J104" s="189">
        <f>J213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119</v>
      </c>
      <c r="E105" s="182"/>
      <c r="F105" s="182"/>
      <c r="G105" s="182"/>
      <c r="H105" s="182"/>
      <c r="I105" s="182"/>
      <c r="J105" s="183">
        <f>J318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1387</v>
      </c>
      <c r="E106" s="188"/>
      <c r="F106" s="188"/>
      <c r="G106" s="188"/>
      <c r="H106" s="188"/>
      <c r="I106" s="188"/>
      <c r="J106" s="189">
        <f>J319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122</v>
      </c>
      <c r="E107" s="188"/>
      <c r="F107" s="188"/>
      <c r="G107" s="188"/>
      <c r="H107" s="188"/>
      <c r="I107" s="188"/>
      <c r="J107" s="189">
        <f>J323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123</v>
      </c>
      <c r="E108" s="188"/>
      <c r="F108" s="188"/>
      <c r="G108" s="188"/>
      <c r="H108" s="188"/>
      <c r="I108" s="188"/>
      <c r="J108" s="189">
        <f>J327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124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6.25" customHeight="1">
      <c r="A118" s="38"/>
      <c r="B118" s="39"/>
      <c r="C118" s="40"/>
      <c r="D118" s="40"/>
      <c r="E118" s="174" t="str">
        <f>E7</f>
        <v>Otrokovice - regenerace panelového sídliště Trávníky - 2.etapa - komunikace, chodníky a park. stání na ul. SNP-verze 1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112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30" customHeight="1">
      <c r="A120" s="38"/>
      <c r="B120" s="39"/>
      <c r="C120" s="40"/>
      <c r="D120" s="40"/>
      <c r="E120" s="76" t="str">
        <f>E9</f>
        <v>SO 401 - Veřejné osvětlení - přímé výdaje - doprovodná část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>Otrokovice, m.č. Trávníky</v>
      </c>
      <c r="G122" s="40"/>
      <c r="H122" s="40"/>
      <c r="I122" s="32" t="s">
        <v>22</v>
      </c>
      <c r="J122" s="79" t="str">
        <f>IF(J12="","",J12)</f>
        <v>28. 2. 2024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>Město Otrokovice</v>
      </c>
      <c r="G124" s="40"/>
      <c r="H124" s="40"/>
      <c r="I124" s="32" t="s">
        <v>30</v>
      </c>
      <c r="J124" s="36" t="str">
        <f>E21</f>
        <v>M.Sedlářová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IF(E18="","",E18)</f>
        <v>Vyplň údaj</v>
      </c>
      <c r="G125" s="40"/>
      <c r="H125" s="40"/>
      <c r="I125" s="32" t="s">
        <v>33</v>
      </c>
      <c r="J125" s="36" t="str">
        <f>E24</f>
        <v>Ing.L.Alster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1"/>
      <c r="B127" s="192"/>
      <c r="C127" s="193" t="s">
        <v>125</v>
      </c>
      <c r="D127" s="194" t="s">
        <v>61</v>
      </c>
      <c r="E127" s="194" t="s">
        <v>57</v>
      </c>
      <c r="F127" s="194" t="s">
        <v>58</v>
      </c>
      <c r="G127" s="194" t="s">
        <v>126</v>
      </c>
      <c r="H127" s="194" t="s">
        <v>127</v>
      </c>
      <c r="I127" s="194" t="s">
        <v>128</v>
      </c>
      <c r="J127" s="195" t="s">
        <v>116</v>
      </c>
      <c r="K127" s="196" t="s">
        <v>129</v>
      </c>
      <c r="L127" s="197"/>
      <c r="M127" s="100" t="s">
        <v>1</v>
      </c>
      <c r="N127" s="101" t="s">
        <v>40</v>
      </c>
      <c r="O127" s="101" t="s">
        <v>130</v>
      </c>
      <c r="P127" s="101" t="s">
        <v>131</v>
      </c>
      <c r="Q127" s="101" t="s">
        <v>132</v>
      </c>
      <c r="R127" s="101" t="s">
        <v>133</v>
      </c>
      <c r="S127" s="101" t="s">
        <v>134</v>
      </c>
      <c r="T127" s="102" t="s">
        <v>135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8"/>
      <c r="B128" s="39"/>
      <c r="C128" s="107" t="s">
        <v>136</v>
      </c>
      <c r="D128" s="40"/>
      <c r="E128" s="40"/>
      <c r="F128" s="40"/>
      <c r="G128" s="40"/>
      <c r="H128" s="40"/>
      <c r="I128" s="40"/>
      <c r="J128" s="198">
        <f>BK128</f>
        <v>0</v>
      </c>
      <c r="K128" s="40"/>
      <c r="L128" s="44"/>
      <c r="M128" s="103"/>
      <c r="N128" s="199"/>
      <c r="O128" s="104"/>
      <c r="P128" s="200">
        <f>P129+P141+P168+P318</f>
        <v>0</v>
      </c>
      <c r="Q128" s="104"/>
      <c r="R128" s="200">
        <f>R129+R141+R168+R318</f>
        <v>57.285121240000002</v>
      </c>
      <c r="S128" s="104"/>
      <c r="T128" s="201">
        <f>T129+T141+T168+T318</f>
        <v>3.6000000000000001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75</v>
      </c>
      <c r="AU128" s="17" t="s">
        <v>118</v>
      </c>
      <c r="BK128" s="202">
        <f>BK129+BK141+BK168+BK318</f>
        <v>0</v>
      </c>
    </row>
    <row r="129" s="12" customFormat="1" ht="25.92" customHeight="1">
      <c r="A129" s="12"/>
      <c r="B129" s="203"/>
      <c r="C129" s="204"/>
      <c r="D129" s="205" t="s">
        <v>75</v>
      </c>
      <c r="E129" s="206" t="s">
        <v>287</v>
      </c>
      <c r="F129" s="206" t="s">
        <v>288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P130+P137</f>
        <v>0</v>
      </c>
      <c r="Q129" s="211"/>
      <c r="R129" s="212">
        <f>R130+R137</f>
        <v>8.5500000000000007</v>
      </c>
      <c r="S129" s="211"/>
      <c r="T129" s="213">
        <f>T130+T137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84</v>
      </c>
      <c r="AT129" s="215" t="s">
        <v>75</v>
      </c>
      <c r="AU129" s="215" t="s">
        <v>76</v>
      </c>
      <c r="AY129" s="214" t="s">
        <v>140</v>
      </c>
      <c r="BK129" s="216">
        <f>BK130+BK137</f>
        <v>0</v>
      </c>
    </row>
    <row r="130" s="12" customFormat="1" ht="22.8" customHeight="1">
      <c r="A130" s="12"/>
      <c r="B130" s="203"/>
      <c r="C130" s="204"/>
      <c r="D130" s="205" t="s">
        <v>75</v>
      </c>
      <c r="E130" s="217" t="s">
        <v>84</v>
      </c>
      <c r="F130" s="217" t="s">
        <v>289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SUM(P131:P136)</f>
        <v>0</v>
      </c>
      <c r="Q130" s="211"/>
      <c r="R130" s="212">
        <f>SUM(R131:R136)</f>
        <v>8.5500000000000007</v>
      </c>
      <c r="S130" s="211"/>
      <c r="T130" s="213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84</v>
      </c>
      <c r="AT130" s="215" t="s">
        <v>75</v>
      </c>
      <c r="AU130" s="215" t="s">
        <v>84</v>
      </c>
      <c r="AY130" s="214" t="s">
        <v>140</v>
      </c>
      <c r="BK130" s="216">
        <f>SUM(BK131:BK136)</f>
        <v>0</v>
      </c>
    </row>
    <row r="131" s="2" customFormat="1" ht="66.75" customHeight="1">
      <c r="A131" s="38"/>
      <c r="B131" s="39"/>
      <c r="C131" s="219" t="s">
        <v>84</v>
      </c>
      <c r="D131" s="219" t="s">
        <v>143</v>
      </c>
      <c r="E131" s="220" t="s">
        <v>340</v>
      </c>
      <c r="F131" s="221" t="s">
        <v>341</v>
      </c>
      <c r="G131" s="222" t="s">
        <v>292</v>
      </c>
      <c r="H131" s="223">
        <v>4.2750000000000004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164</v>
      </c>
      <c r="AT131" s="231" t="s">
        <v>143</v>
      </c>
      <c r="AU131" s="231" t="s">
        <v>86</v>
      </c>
      <c r="AY131" s="17" t="s">
        <v>140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164</v>
      </c>
      <c r="BM131" s="231" t="s">
        <v>1388</v>
      </c>
    </row>
    <row r="132" s="13" customFormat="1">
      <c r="A132" s="13"/>
      <c r="B132" s="233"/>
      <c r="C132" s="234"/>
      <c r="D132" s="235" t="s">
        <v>149</v>
      </c>
      <c r="E132" s="236" t="s">
        <v>1</v>
      </c>
      <c r="F132" s="237" t="s">
        <v>1389</v>
      </c>
      <c r="G132" s="234"/>
      <c r="H132" s="236" t="s">
        <v>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149</v>
      </c>
      <c r="AU132" s="243" t="s">
        <v>86</v>
      </c>
      <c r="AV132" s="13" t="s">
        <v>84</v>
      </c>
      <c r="AW132" s="13" t="s">
        <v>32</v>
      </c>
      <c r="AX132" s="13" t="s">
        <v>76</v>
      </c>
      <c r="AY132" s="243" t="s">
        <v>140</v>
      </c>
    </row>
    <row r="133" s="14" customFormat="1">
      <c r="A133" s="14"/>
      <c r="B133" s="244"/>
      <c r="C133" s="245"/>
      <c r="D133" s="235" t="s">
        <v>149</v>
      </c>
      <c r="E133" s="246" t="s">
        <v>1</v>
      </c>
      <c r="F133" s="247" t="s">
        <v>1390</v>
      </c>
      <c r="G133" s="245"/>
      <c r="H133" s="248">
        <v>4.2750000000000004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149</v>
      </c>
      <c r="AU133" s="254" t="s">
        <v>86</v>
      </c>
      <c r="AV133" s="14" t="s">
        <v>86</v>
      </c>
      <c r="AW133" s="14" t="s">
        <v>32</v>
      </c>
      <c r="AX133" s="14" t="s">
        <v>84</v>
      </c>
      <c r="AY133" s="254" t="s">
        <v>140</v>
      </c>
    </row>
    <row r="134" s="2" customFormat="1" ht="16.5" customHeight="1">
      <c r="A134" s="38"/>
      <c r="B134" s="39"/>
      <c r="C134" s="269" t="s">
        <v>86</v>
      </c>
      <c r="D134" s="269" t="s">
        <v>334</v>
      </c>
      <c r="E134" s="270" t="s">
        <v>345</v>
      </c>
      <c r="F134" s="271" t="s">
        <v>346</v>
      </c>
      <c r="G134" s="272" t="s">
        <v>320</v>
      </c>
      <c r="H134" s="273">
        <v>8.5500000000000007</v>
      </c>
      <c r="I134" s="274"/>
      <c r="J134" s="275">
        <f>ROUND(I134*H134,2)</f>
        <v>0</v>
      </c>
      <c r="K134" s="276"/>
      <c r="L134" s="277"/>
      <c r="M134" s="278" t="s">
        <v>1</v>
      </c>
      <c r="N134" s="279" t="s">
        <v>41</v>
      </c>
      <c r="O134" s="91"/>
      <c r="P134" s="229">
        <f>O134*H134</f>
        <v>0</v>
      </c>
      <c r="Q134" s="229">
        <v>1</v>
      </c>
      <c r="R134" s="229">
        <f>Q134*H134</f>
        <v>8.5500000000000007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190</v>
      </c>
      <c r="AT134" s="231" t="s">
        <v>334</v>
      </c>
      <c r="AU134" s="231" t="s">
        <v>86</v>
      </c>
      <c r="AY134" s="17" t="s">
        <v>140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164</v>
      </c>
      <c r="BM134" s="231" t="s">
        <v>1391</v>
      </c>
    </row>
    <row r="135" s="14" customFormat="1">
      <c r="A135" s="14"/>
      <c r="B135" s="244"/>
      <c r="C135" s="245"/>
      <c r="D135" s="235" t="s">
        <v>149</v>
      </c>
      <c r="E135" s="246" t="s">
        <v>1</v>
      </c>
      <c r="F135" s="247" t="s">
        <v>1392</v>
      </c>
      <c r="G135" s="245"/>
      <c r="H135" s="248">
        <v>4.2750000000000004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149</v>
      </c>
      <c r="AU135" s="254" t="s">
        <v>86</v>
      </c>
      <c r="AV135" s="14" t="s">
        <v>86</v>
      </c>
      <c r="AW135" s="14" t="s">
        <v>32</v>
      </c>
      <c r="AX135" s="14" t="s">
        <v>84</v>
      </c>
      <c r="AY135" s="254" t="s">
        <v>140</v>
      </c>
    </row>
    <row r="136" s="14" customFormat="1">
      <c r="A136" s="14"/>
      <c r="B136" s="244"/>
      <c r="C136" s="245"/>
      <c r="D136" s="235" t="s">
        <v>149</v>
      </c>
      <c r="E136" s="245"/>
      <c r="F136" s="247" t="s">
        <v>1393</v>
      </c>
      <c r="G136" s="245"/>
      <c r="H136" s="248">
        <v>8.5500000000000007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149</v>
      </c>
      <c r="AU136" s="254" t="s">
        <v>86</v>
      </c>
      <c r="AV136" s="14" t="s">
        <v>86</v>
      </c>
      <c r="AW136" s="14" t="s">
        <v>4</v>
      </c>
      <c r="AX136" s="14" t="s">
        <v>84</v>
      </c>
      <c r="AY136" s="254" t="s">
        <v>140</v>
      </c>
    </row>
    <row r="137" s="12" customFormat="1" ht="22.8" customHeight="1">
      <c r="A137" s="12"/>
      <c r="B137" s="203"/>
      <c r="C137" s="204"/>
      <c r="D137" s="205" t="s">
        <v>75</v>
      </c>
      <c r="E137" s="217" t="s">
        <v>196</v>
      </c>
      <c r="F137" s="217" t="s">
        <v>690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SUM(P138:P140)</f>
        <v>0</v>
      </c>
      <c r="Q137" s="211"/>
      <c r="R137" s="212">
        <f>SUM(R138:R140)</f>
        <v>0</v>
      </c>
      <c r="S137" s="211"/>
      <c r="T137" s="213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84</v>
      </c>
      <c r="AT137" s="215" t="s">
        <v>75</v>
      </c>
      <c r="AU137" s="215" t="s">
        <v>84</v>
      </c>
      <c r="AY137" s="214" t="s">
        <v>140</v>
      </c>
      <c r="BK137" s="216">
        <f>SUM(BK138:BK140)</f>
        <v>0</v>
      </c>
    </row>
    <row r="138" s="2" customFormat="1" ht="37.8" customHeight="1">
      <c r="A138" s="38"/>
      <c r="B138" s="39"/>
      <c r="C138" s="219" t="s">
        <v>157</v>
      </c>
      <c r="D138" s="219" t="s">
        <v>143</v>
      </c>
      <c r="E138" s="220" t="s">
        <v>1394</v>
      </c>
      <c r="F138" s="221" t="s">
        <v>1395</v>
      </c>
      <c r="G138" s="222" t="s">
        <v>172</v>
      </c>
      <c r="H138" s="223">
        <v>28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164</v>
      </c>
      <c r="AT138" s="231" t="s">
        <v>143</v>
      </c>
      <c r="AU138" s="231" t="s">
        <v>86</v>
      </c>
      <c r="AY138" s="17" t="s">
        <v>140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164</v>
      </c>
      <c r="BM138" s="231" t="s">
        <v>1396</v>
      </c>
    </row>
    <row r="139" s="13" customFormat="1">
      <c r="A139" s="13"/>
      <c r="B139" s="233"/>
      <c r="C139" s="234"/>
      <c r="D139" s="235" t="s">
        <v>149</v>
      </c>
      <c r="E139" s="236" t="s">
        <v>1</v>
      </c>
      <c r="F139" s="237" t="s">
        <v>1397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149</v>
      </c>
      <c r="AU139" s="243" t="s">
        <v>86</v>
      </c>
      <c r="AV139" s="13" t="s">
        <v>84</v>
      </c>
      <c r="AW139" s="13" t="s">
        <v>32</v>
      </c>
      <c r="AX139" s="13" t="s">
        <v>76</v>
      </c>
      <c r="AY139" s="243" t="s">
        <v>140</v>
      </c>
    </row>
    <row r="140" s="14" customFormat="1">
      <c r="A140" s="14"/>
      <c r="B140" s="244"/>
      <c r="C140" s="245"/>
      <c r="D140" s="235" t="s">
        <v>149</v>
      </c>
      <c r="E140" s="246" t="s">
        <v>1</v>
      </c>
      <c r="F140" s="247" t="s">
        <v>1398</v>
      </c>
      <c r="G140" s="245"/>
      <c r="H140" s="248">
        <v>28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149</v>
      </c>
      <c r="AU140" s="254" t="s">
        <v>86</v>
      </c>
      <c r="AV140" s="14" t="s">
        <v>86</v>
      </c>
      <c r="AW140" s="14" t="s">
        <v>32</v>
      </c>
      <c r="AX140" s="14" t="s">
        <v>84</v>
      </c>
      <c r="AY140" s="254" t="s">
        <v>140</v>
      </c>
    </row>
    <row r="141" s="12" customFormat="1" ht="25.92" customHeight="1">
      <c r="A141" s="12"/>
      <c r="B141" s="203"/>
      <c r="C141" s="204"/>
      <c r="D141" s="205" t="s">
        <v>75</v>
      </c>
      <c r="E141" s="206" t="s">
        <v>1399</v>
      </c>
      <c r="F141" s="206" t="s">
        <v>1400</v>
      </c>
      <c r="G141" s="204"/>
      <c r="H141" s="204"/>
      <c r="I141" s="207"/>
      <c r="J141" s="208">
        <f>BK141</f>
        <v>0</v>
      </c>
      <c r="K141" s="204"/>
      <c r="L141" s="209"/>
      <c r="M141" s="210"/>
      <c r="N141" s="211"/>
      <c r="O141" s="211"/>
      <c r="P141" s="212">
        <f>P142</f>
        <v>0</v>
      </c>
      <c r="Q141" s="211"/>
      <c r="R141" s="212">
        <f>R142</f>
        <v>0.22464100000000001</v>
      </c>
      <c r="S141" s="211"/>
      <c r="T141" s="213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86</v>
      </c>
      <c r="AT141" s="215" t="s">
        <v>75</v>
      </c>
      <c r="AU141" s="215" t="s">
        <v>76</v>
      </c>
      <c r="AY141" s="214" t="s">
        <v>140</v>
      </c>
      <c r="BK141" s="216">
        <f>BK142</f>
        <v>0</v>
      </c>
    </row>
    <row r="142" s="12" customFormat="1" ht="22.8" customHeight="1">
      <c r="A142" s="12"/>
      <c r="B142" s="203"/>
      <c r="C142" s="204"/>
      <c r="D142" s="205" t="s">
        <v>75</v>
      </c>
      <c r="E142" s="217" t="s">
        <v>1401</v>
      </c>
      <c r="F142" s="217" t="s">
        <v>1402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SUM(P143:P167)</f>
        <v>0</v>
      </c>
      <c r="Q142" s="211"/>
      <c r="R142" s="212">
        <f>SUM(R143:R167)</f>
        <v>0.22464100000000001</v>
      </c>
      <c r="S142" s="211"/>
      <c r="T142" s="213">
        <f>SUM(T143:T167)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86</v>
      </c>
      <c r="AT142" s="215" t="s">
        <v>75</v>
      </c>
      <c r="AU142" s="215" t="s">
        <v>84</v>
      </c>
      <c r="AY142" s="214" t="s">
        <v>140</v>
      </c>
      <c r="BK142" s="216">
        <f>SUM(BK143:BK167)</f>
        <v>0</v>
      </c>
    </row>
    <row r="143" s="2" customFormat="1" ht="49.05" customHeight="1">
      <c r="A143" s="38"/>
      <c r="B143" s="39"/>
      <c r="C143" s="219" t="s">
        <v>164</v>
      </c>
      <c r="D143" s="219" t="s">
        <v>143</v>
      </c>
      <c r="E143" s="220" t="s">
        <v>1403</v>
      </c>
      <c r="F143" s="221" t="s">
        <v>1404</v>
      </c>
      <c r="G143" s="222" t="s">
        <v>413</v>
      </c>
      <c r="H143" s="223">
        <v>31.5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41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241</v>
      </c>
      <c r="AT143" s="231" t="s">
        <v>143</v>
      </c>
      <c r="AU143" s="231" t="s">
        <v>86</v>
      </c>
      <c r="AY143" s="17" t="s">
        <v>140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84</v>
      </c>
      <c r="BK143" s="232">
        <f>ROUND(I143*H143,2)</f>
        <v>0</v>
      </c>
      <c r="BL143" s="17" t="s">
        <v>241</v>
      </c>
      <c r="BM143" s="231" t="s">
        <v>1405</v>
      </c>
    </row>
    <row r="144" s="14" customFormat="1">
      <c r="A144" s="14"/>
      <c r="B144" s="244"/>
      <c r="C144" s="245"/>
      <c r="D144" s="235" t="s">
        <v>149</v>
      </c>
      <c r="E144" s="246" t="s">
        <v>1</v>
      </c>
      <c r="F144" s="247" t="s">
        <v>1406</v>
      </c>
      <c r="G144" s="245"/>
      <c r="H144" s="248">
        <v>31.5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149</v>
      </c>
      <c r="AU144" s="254" t="s">
        <v>86</v>
      </c>
      <c r="AV144" s="14" t="s">
        <v>86</v>
      </c>
      <c r="AW144" s="14" t="s">
        <v>32</v>
      </c>
      <c r="AX144" s="14" t="s">
        <v>84</v>
      </c>
      <c r="AY144" s="254" t="s">
        <v>140</v>
      </c>
    </row>
    <row r="145" s="2" customFormat="1" ht="24.15" customHeight="1">
      <c r="A145" s="38"/>
      <c r="B145" s="39"/>
      <c r="C145" s="269" t="s">
        <v>139</v>
      </c>
      <c r="D145" s="269" t="s">
        <v>334</v>
      </c>
      <c r="E145" s="270" t="s">
        <v>1407</v>
      </c>
      <c r="F145" s="271" t="s">
        <v>1408</v>
      </c>
      <c r="G145" s="272" t="s">
        <v>413</v>
      </c>
      <c r="H145" s="273">
        <v>36.225000000000001</v>
      </c>
      <c r="I145" s="274"/>
      <c r="J145" s="275">
        <f>ROUND(I145*H145,2)</f>
        <v>0</v>
      </c>
      <c r="K145" s="276"/>
      <c r="L145" s="277"/>
      <c r="M145" s="278" t="s">
        <v>1</v>
      </c>
      <c r="N145" s="279" t="s">
        <v>41</v>
      </c>
      <c r="O145" s="91"/>
      <c r="P145" s="229">
        <f>O145*H145</f>
        <v>0</v>
      </c>
      <c r="Q145" s="229">
        <v>0.00016000000000000001</v>
      </c>
      <c r="R145" s="229">
        <f>Q145*H145</f>
        <v>0.0057960000000000008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448</v>
      </c>
      <c r="AT145" s="231" t="s">
        <v>334</v>
      </c>
      <c r="AU145" s="231" t="s">
        <v>86</v>
      </c>
      <c r="AY145" s="17" t="s">
        <v>140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84</v>
      </c>
      <c r="BK145" s="232">
        <f>ROUND(I145*H145,2)</f>
        <v>0</v>
      </c>
      <c r="BL145" s="17" t="s">
        <v>241</v>
      </c>
      <c r="BM145" s="231" t="s">
        <v>1409</v>
      </c>
    </row>
    <row r="146" s="14" customFormat="1">
      <c r="A146" s="14"/>
      <c r="B146" s="244"/>
      <c r="C146" s="245"/>
      <c r="D146" s="235" t="s">
        <v>149</v>
      </c>
      <c r="E146" s="246" t="s">
        <v>1</v>
      </c>
      <c r="F146" s="247" t="s">
        <v>1410</v>
      </c>
      <c r="G146" s="245"/>
      <c r="H146" s="248">
        <v>31.5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149</v>
      </c>
      <c r="AU146" s="254" t="s">
        <v>86</v>
      </c>
      <c r="AV146" s="14" t="s">
        <v>86</v>
      </c>
      <c r="AW146" s="14" t="s">
        <v>32</v>
      </c>
      <c r="AX146" s="14" t="s">
        <v>84</v>
      </c>
      <c r="AY146" s="254" t="s">
        <v>140</v>
      </c>
    </row>
    <row r="147" s="14" customFormat="1">
      <c r="A147" s="14"/>
      <c r="B147" s="244"/>
      <c r="C147" s="245"/>
      <c r="D147" s="235" t="s">
        <v>149</v>
      </c>
      <c r="E147" s="245"/>
      <c r="F147" s="247" t="s">
        <v>1411</v>
      </c>
      <c r="G147" s="245"/>
      <c r="H147" s="248">
        <v>36.225000000000001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149</v>
      </c>
      <c r="AU147" s="254" t="s">
        <v>86</v>
      </c>
      <c r="AV147" s="14" t="s">
        <v>86</v>
      </c>
      <c r="AW147" s="14" t="s">
        <v>4</v>
      </c>
      <c r="AX147" s="14" t="s">
        <v>84</v>
      </c>
      <c r="AY147" s="254" t="s">
        <v>140</v>
      </c>
    </row>
    <row r="148" s="2" customFormat="1" ht="49.05" customHeight="1">
      <c r="A148" s="38"/>
      <c r="B148" s="39"/>
      <c r="C148" s="219" t="s">
        <v>177</v>
      </c>
      <c r="D148" s="219" t="s">
        <v>143</v>
      </c>
      <c r="E148" s="220" t="s">
        <v>1412</v>
      </c>
      <c r="F148" s="221" t="s">
        <v>1413</v>
      </c>
      <c r="G148" s="222" t="s">
        <v>413</v>
      </c>
      <c r="H148" s="223">
        <v>173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41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241</v>
      </c>
      <c r="AT148" s="231" t="s">
        <v>143</v>
      </c>
      <c r="AU148" s="231" t="s">
        <v>86</v>
      </c>
      <c r="AY148" s="17" t="s">
        <v>140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241</v>
      </c>
      <c r="BM148" s="231" t="s">
        <v>1414</v>
      </c>
    </row>
    <row r="149" s="14" customFormat="1">
      <c r="A149" s="14"/>
      <c r="B149" s="244"/>
      <c r="C149" s="245"/>
      <c r="D149" s="235" t="s">
        <v>149</v>
      </c>
      <c r="E149" s="246" t="s">
        <v>1</v>
      </c>
      <c r="F149" s="247" t="s">
        <v>1415</v>
      </c>
      <c r="G149" s="245"/>
      <c r="H149" s="248">
        <v>173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149</v>
      </c>
      <c r="AU149" s="254" t="s">
        <v>86</v>
      </c>
      <c r="AV149" s="14" t="s">
        <v>86</v>
      </c>
      <c r="AW149" s="14" t="s">
        <v>32</v>
      </c>
      <c r="AX149" s="14" t="s">
        <v>84</v>
      </c>
      <c r="AY149" s="254" t="s">
        <v>140</v>
      </c>
    </row>
    <row r="150" s="2" customFormat="1" ht="24.15" customHeight="1">
      <c r="A150" s="38"/>
      <c r="B150" s="39"/>
      <c r="C150" s="269" t="s">
        <v>183</v>
      </c>
      <c r="D150" s="269" t="s">
        <v>334</v>
      </c>
      <c r="E150" s="270" t="s">
        <v>1416</v>
      </c>
      <c r="F150" s="271" t="s">
        <v>1417</v>
      </c>
      <c r="G150" s="272" t="s">
        <v>413</v>
      </c>
      <c r="H150" s="273">
        <v>198.94999999999999</v>
      </c>
      <c r="I150" s="274"/>
      <c r="J150" s="275">
        <f>ROUND(I150*H150,2)</f>
        <v>0</v>
      </c>
      <c r="K150" s="276"/>
      <c r="L150" s="277"/>
      <c r="M150" s="278" t="s">
        <v>1</v>
      </c>
      <c r="N150" s="279" t="s">
        <v>41</v>
      </c>
      <c r="O150" s="91"/>
      <c r="P150" s="229">
        <f>O150*H150</f>
        <v>0</v>
      </c>
      <c r="Q150" s="229">
        <v>0.0011000000000000001</v>
      </c>
      <c r="R150" s="229">
        <f>Q150*H150</f>
        <v>0.21884500000000001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448</v>
      </c>
      <c r="AT150" s="231" t="s">
        <v>334</v>
      </c>
      <c r="AU150" s="231" t="s">
        <v>86</v>
      </c>
      <c r="AY150" s="17" t="s">
        <v>140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84</v>
      </c>
      <c r="BK150" s="232">
        <f>ROUND(I150*H150,2)</f>
        <v>0</v>
      </c>
      <c r="BL150" s="17" t="s">
        <v>241</v>
      </c>
      <c r="BM150" s="231" t="s">
        <v>1418</v>
      </c>
    </row>
    <row r="151" s="14" customFormat="1">
      <c r="A151" s="14"/>
      <c r="B151" s="244"/>
      <c r="C151" s="245"/>
      <c r="D151" s="235" t="s">
        <v>149</v>
      </c>
      <c r="E151" s="246" t="s">
        <v>1</v>
      </c>
      <c r="F151" s="247" t="s">
        <v>1419</v>
      </c>
      <c r="G151" s="245"/>
      <c r="H151" s="248">
        <v>173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149</v>
      </c>
      <c r="AU151" s="254" t="s">
        <v>86</v>
      </c>
      <c r="AV151" s="14" t="s">
        <v>86</v>
      </c>
      <c r="AW151" s="14" t="s">
        <v>32</v>
      </c>
      <c r="AX151" s="14" t="s">
        <v>84</v>
      </c>
      <c r="AY151" s="254" t="s">
        <v>140</v>
      </c>
    </row>
    <row r="152" s="14" customFormat="1">
      <c r="A152" s="14"/>
      <c r="B152" s="244"/>
      <c r="C152" s="245"/>
      <c r="D152" s="235" t="s">
        <v>149</v>
      </c>
      <c r="E152" s="245"/>
      <c r="F152" s="247" t="s">
        <v>1420</v>
      </c>
      <c r="G152" s="245"/>
      <c r="H152" s="248">
        <v>198.94999999999999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149</v>
      </c>
      <c r="AU152" s="254" t="s">
        <v>86</v>
      </c>
      <c r="AV152" s="14" t="s">
        <v>86</v>
      </c>
      <c r="AW152" s="14" t="s">
        <v>4</v>
      </c>
      <c r="AX152" s="14" t="s">
        <v>84</v>
      </c>
      <c r="AY152" s="254" t="s">
        <v>140</v>
      </c>
    </row>
    <row r="153" s="2" customFormat="1" ht="55.5" customHeight="1">
      <c r="A153" s="38"/>
      <c r="B153" s="39"/>
      <c r="C153" s="219" t="s">
        <v>190</v>
      </c>
      <c r="D153" s="219" t="s">
        <v>143</v>
      </c>
      <c r="E153" s="220" t="s">
        <v>1421</v>
      </c>
      <c r="F153" s="221" t="s">
        <v>1422</v>
      </c>
      <c r="G153" s="222" t="s">
        <v>413</v>
      </c>
      <c r="H153" s="223">
        <v>38.5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41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241</v>
      </c>
      <c r="AT153" s="231" t="s">
        <v>143</v>
      </c>
      <c r="AU153" s="231" t="s">
        <v>86</v>
      </c>
      <c r="AY153" s="17" t="s">
        <v>140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84</v>
      </c>
      <c r="BK153" s="232">
        <f>ROUND(I153*H153,2)</f>
        <v>0</v>
      </c>
      <c r="BL153" s="17" t="s">
        <v>241</v>
      </c>
      <c r="BM153" s="231" t="s">
        <v>1423</v>
      </c>
    </row>
    <row r="154" s="13" customFormat="1">
      <c r="A154" s="13"/>
      <c r="B154" s="233"/>
      <c r="C154" s="234"/>
      <c r="D154" s="235" t="s">
        <v>149</v>
      </c>
      <c r="E154" s="236" t="s">
        <v>1</v>
      </c>
      <c r="F154" s="237" t="s">
        <v>1424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149</v>
      </c>
      <c r="AU154" s="243" t="s">
        <v>86</v>
      </c>
      <c r="AV154" s="13" t="s">
        <v>84</v>
      </c>
      <c r="AW154" s="13" t="s">
        <v>32</v>
      </c>
      <c r="AX154" s="13" t="s">
        <v>76</v>
      </c>
      <c r="AY154" s="243" t="s">
        <v>140</v>
      </c>
    </row>
    <row r="155" s="13" customFormat="1">
      <c r="A155" s="13"/>
      <c r="B155" s="233"/>
      <c r="C155" s="234"/>
      <c r="D155" s="235" t="s">
        <v>149</v>
      </c>
      <c r="E155" s="236" t="s">
        <v>1</v>
      </c>
      <c r="F155" s="237" t="s">
        <v>1425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149</v>
      </c>
      <c r="AU155" s="243" t="s">
        <v>86</v>
      </c>
      <c r="AV155" s="13" t="s">
        <v>84</v>
      </c>
      <c r="AW155" s="13" t="s">
        <v>32</v>
      </c>
      <c r="AX155" s="13" t="s">
        <v>76</v>
      </c>
      <c r="AY155" s="243" t="s">
        <v>140</v>
      </c>
    </row>
    <row r="156" s="14" customFormat="1">
      <c r="A156" s="14"/>
      <c r="B156" s="244"/>
      <c r="C156" s="245"/>
      <c r="D156" s="235" t="s">
        <v>149</v>
      </c>
      <c r="E156" s="246" t="s">
        <v>1</v>
      </c>
      <c r="F156" s="247" t="s">
        <v>1426</v>
      </c>
      <c r="G156" s="245"/>
      <c r="H156" s="248">
        <v>18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149</v>
      </c>
      <c r="AU156" s="254" t="s">
        <v>86</v>
      </c>
      <c r="AV156" s="14" t="s">
        <v>86</v>
      </c>
      <c r="AW156" s="14" t="s">
        <v>32</v>
      </c>
      <c r="AX156" s="14" t="s">
        <v>76</v>
      </c>
      <c r="AY156" s="254" t="s">
        <v>140</v>
      </c>
    </row>
    <row r="157" s="13" customFormat="1">
      <c r="A157" s="13"/>
      <c r="B157" s="233"/>
      <c r="C157" s="234"/>
      <c r="D157" s="235" t="s">
        <v>149</v>
      </c>
      <c r="E157" s="236" t="s">
        <v>1</v>
      </c>
      <c r="F157" s="237" t="s">
        <v>1427</v>
      </c>
      <c r="G157" s="234"/>
      <c r="H157" s="236" t="s">
        <v>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149</v>
      </c>
      <c r="AU157" s="243" t="s">
        <v>86</v>
      </c>
      <c r="AV157" s="13" t="s">
        <v>84</v>
      </c>
      <c r="AW157" s="13" t="s">
        <v>32</v>
      </c>
      <c r="AX157" s="13" t="s">
        <v>76</v>
      </c>
      <c r="AY157" s="243" t="s">
        <v>140</v>
      </c>
    </row>
    <row r="158" s="14" customFormat="1">
      <c r="A158" s="14"/>
      <c r="B158" s="244"/>
      <c r="C158" s="245"/>
      <c r="D158" s="235" t="s">
        <v>149</v>
      </c>
      <c r="E158" s="246" t="s">
        <v>1</v>
      </c>
      <c r="F158" s="247" t="s">
        <v>1428</v>
      </c>
      <c r="G158" s="245"/>
      <c r="H158" s="248">
        <v>1.5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149</v>
      </c>
      <c r="AU158" s="254" t="s">
        <v>86</v>
      </c>
      <c r="AV158" s="14" t="s">
        <v>86</v>
      </c>
      <c r="AW158" s="14" t="s">
        <v>32</v>
      </c>
      <c r="AX158" s="14" t="s">
        <v>76</v>
      </c>
      <c r="AY158" s="254" t="s">
        <v>140</v>
      </c>
    </row>
    <row r="159" s="13" customFormat="1">
      <c r="A159" s="13"/>
      <c r="B159" s="233"/>
      <c r="C159" s="234"/>
      <c r="D159" s="235" t="s">
        <v>149</v>
      </c>
      <c r="E159" s="236" t="s">
        <v>1</v>
      </c>
      <c r="F159" s="237" t="s">
        <v>1429</v>
      </c>
      <c r="G159" s="234"/>
      <c r="H159" s="236" t="s">
        <v>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149</v>
      </c>
      <c r="AU159" s="243" t="s">
        <v>86</v>
      </c>
      <c r="AV159" s="13" t="s">
        <v>84</v>
      </c>
      <c r="AW159" s="13" t="s">
        <v>32</v>
      </c>
      <c r="AX159" s="13" t="s">
        <v>76</v>
      </c>
      <c r="AY159" s="243" t="s">
        <v>140</v>
      </c>
    </row>
    <row r="160" s="14" customFormat="1">
      <c r="A160" s="14"/>
      <c r="B160" s="244"/>
      <c r="C160" s="245"/>
      <c r="D160" s="235" t="s">
        <v>149</v>
      </c>
      <c r="E160" s="246" t="s">
        <v>1</v>
      </c>
      <c r="F160" s="247" t="s">
        <v>1430</v>
      </c>
      <c r="G160" s="245"/>
      <c r="H160" s="248">
        <v>19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149</v>
      </c>
      <c r="AU160" s="254" t="s">
        <v>86</v>
      </c>
      <c r="AV160" s="14" t="s">
        <v>86</v>
      </c>
      <c r="AW160" s="14" t="s">
        <v>32</v>
      </c>
      <c r="AX160" s="14" t="s">
        <v>76</v>
      </c>
      <c r="AY160" s="254" t="s">
        <v>140</v>
      </c>
    </row>
    <row r="161" s="15" customFormat="1">
      <c r="A161" s="15"/>
      <c r="B161" s="258"/>
      <c r="C161" s="259"/>
      <c r="D161" s="235" t="s">
        <v>149</v>
      </c>
      <c r="E161" s="260" t="s">
        <v>1</v>
      </c>
      <c r="F161" s="261" t="s">
        <v>301</v>
      </c>
      <c r="G161" s="259"/>
      <c r="H161" s="262">
        <v>38.5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8" t="s">
        <v>149</v>
      </c>
      <c r="AU161" s="268" t="s">
        <v>86</v>
      </c>
      <c r="AV161" s="15" t="s">
        <v>164</v>
      </c>
      <c r="AW161" s="15" t="s">
        <v>32</v>
      </c>
      <c r="AX161" s="15" t="s">
        <v>84</v>
      </c>
      <c r="AY161" s="268" t="s">
        <v>140</v>
      </c>
    </row>
    <row r="162" s="2" customFormat="1" ht="37.8" customHeight="1">
      <c r="A162" s="38"/>
      <c r="B162" s="39"/>
      <c r="C162" s="219" t="s">
        <v>196</v>
      </c>
      <c r="D162" s="219" t="s">
        <v>143</v>
      </c>
      <c r="E162" s="220" t="s">
        <v>1431</v>
      </c>
      <c r="F162" s="221" t="s">
        <v>1432</v>
      </c>
      <c r="G162" s="222" t="s">
        <v>471</v>
      </c>
      <c r="H162" s="223">
        <v>35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41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241</v>
      </c>
      <c r="AT162" s="231" t="s">
        <v>143</v>
      </c>
      <c r="AU162" s="231" t="s">
        <v>86</v>
      </c>
      <c r="AY162" s="17" t="s">
        <v>140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84</v>
      </c>
      <c r="BK162" s="232">
        <f>ROUND(I162*H162,2)</f>
        <v>0</v>
      </c>
      <c r="BL162" s="17" t="s">
        <v>241</v>
      </c>
      <c r="BM162" s="231" t="s">
        <v>1433</v>
      </c>
    </row>
    <row r="163" s="14" customFormat="1">
      <c r="A163" s="14"/>
      <c r="B163" s="244"/>
      <c r="C163" s="245"/>
      <c r="D163" s="235" t="s">
        <v>149</v>
      </c>
      <c r="E163" s="246" t="s">
        <v>1</v>
      </c>
      <c r="F163" s="247" t="s">
        <v>1434</v>
      </c>
      <c r="G163" s="245"/>
      <c r="H163" s="248">
        <v>35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149</v>
      </c>
      <c r="AU163" s="254" t="s">
        <v>86</v>
      </c>
      <c r="AV163" s="14" t="s">
        <v>86</v>
      </c>
      <c r="AW163" s="14" t="s">
        <v>32</v>
      </c>
      <c r="AX163" s="14" t="s">
        <v>84</v>
      </c>
      <c r="AY163" s="254" t="s">
        <v>140</v>
      </c>
    </row>
    <row r="164" s="2" customFormat="1" ht="44.25" customHeight="1">
      <c r="A164" s="38"/>
      <c r="B164" s="39"/>
      <c r="C164" s="219" t="s">
        <v>151</v>
      </c>
      <c r="D164" s="219" t="s">
        <v>143</v>
      </c>
      <c r="E164" s="220" t="s">
        <v>1435</v>
      </c>
      <c r="F164" s="221" t="s">
        <v>1436</v>
      </c>
      <c r="G164" s="222" t="s">
        <v>471</v>
      </c>
      <c r="H164" s="223">
        <v>62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41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241</v>
      </c>
      <c r="AT164" s="231" t="s">
        <v>143</v>
      </c>
      <c r="AU164" s="231" t="s">
        <v>86</v>
      </c>
      <c r="AY164" s="17" t="s">
        <v>140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84</v>
      </c>
      <c r="BK164" s="232">
        <f>ROUND(I164*H164,2)</f>
        <v>0</v>
      </c>
      <c r="BL164" s="17" t="s">
        <v>241</v>
      </c>
      <c r="BM164" s="231" t="s">
        <v>1437</v>
      </c>
    </row>
    <row r="165" s="14" customFormat="1">
      <c r="A165" s="14"/>
      <c r="B165" s="244"/>
      <c r="C165" s="245"/>
      <c r="D165" s="235" t="s">
        <v>149</v>
      </c>
      <c r="E165" s="246" t="s">
        <v>1</v>
      </c>
      <c r="F165" s="247" t="s">
        <v>1438</v>
      </c>
      <c r="G165" s="245"/>
      <c r="H165" s="248">
        <v>62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149</v>
      </c>
      <c r="AU165" s="254" t="s">
        <v>86</v>
      </c>
      <c r="AV165" s="14" t="s">
        <v>86</v>
      </c>
      <c r="AW165" s="14" t="s">
        <v>32</v>
      </c>
      <c r="AX165" s="14" t="s">
        <v>84</v>
      </c>
      <c r="AY165" s="254" t="s">
        <v>140</v>
      </c>
    </row>
    <row r="166" s="2" customFormat="1" ht="16.5" customHeight="1">
      <c r="A166" s="38"/>
      <c r="B166" s="39"/>
      <c r="C166" s="219" t="s">
        <v>207</v>
      </c>
      <c r="D166" s="219" t="s">
        <v>143</v>
      </c>
      <c r="E166" s="220" t="s">
        <v>1439</v>
      </c>
      <c r="F166" s="221" t="s">
        <v>1440</v>
      </c>
      <c r="G166" s="222" t="s">
        <v>471</v>
      </c>
      <c r="H166" s="223">
        <v>7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41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241</v>
      </c>
      <c r="AT166" s="231" t="s">
        <v>143</v>
      </c>
      <c r="AU166" s="231" t="s">
        <v>86</v>
      </c>
      <c r="AY166" s="17" t="s">
        <v>140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84</v>
      </c>
      <c r="BK166" s="232">
        <f>ROUND(I166*H166,2)</f>
        <v>0</v>
      </c>
      <c r="BL166" s="17" t="s">
        <v>241</v>
      </c>
      <c r="BM166" s="231" t="s">
        <v>1441</v>
      </c>
    </row>
    <row r="167" s="14" customFormat="1">
      <c r="A167" s="14"/>
      <c r="B167" s="244"/>
      <c r="C167" s="245"/>
      <c r="D167" s="235" t="s">
        <v>149</v>
      </c>
      <c r="E167" s="246" t="s">
        <v>1</v>
      </c>
      <c r="F167" s="247" t="s">
        <v>183</v>
      </c>
      <c r="G167" s="245"/>
      <c r="H167" s="248">
        <v>7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149</v>
      </c>
      <c r="AU167" s="254" t="s">
        <v>86</v>
      </c>
      <c r="AV167" s="14" t="s">
        <v>86</v>
      </c>
      <c r="AW167" s="14" t="s">
        <v>32</v>
      </c>
      <c r="AX167" s="14" t="s">
        <v>84</v>
      </c>
      <c r="AY167" s="254" t="s">
        <v>140</v>
      </c>
    </row>
    <row r="168" s="12" customFormat="1" ht="25.92" customHeight="1">
      <c r="A168" s="12"/>
      <c r="B168" s="203"/>
      <c r="C168" s="204"/>
      <c r="D168" s="205" t="s">
        <v>75</v>
      </c>
      <c r="E168" s="206" t="s">
        <v>334</v>
      </c>
      <c r="F168" s="206" t="s">
        <v>1442</v>
      </c>
      <c r="G168" s="204"/>
      <c r="H168" s="204"/>
      <c r="I168" s="207"/>
      <c r="J168" s="208">
        <f>BK168</f>
        <v>0</v>
      </c>
      <c r="K168" s="204"/>
      <c r="L168" s="209"/>
      <c r="M168" s="210"/>
      <c r="N168" s="211"/>
      <c r="O168" s="211"/>
      <c r="P168" s="212">
        <f>P169+P213</f>
        <v>0</v>
      </c>
      <c r="Q168" s="211"/>
      <c r="R168" s="212">
        <f>R169+R213</f>
        <v>48.51048024</v>
      </c>
      <c r="S168" s="211"/>
      <c r="T168" s="213">
        <f>T169+T213</f>
        <v>3.6000000000000001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157</v>
      </c>
      <c r="AT168" s="215" t="s">
        <v>75</v>
      </c>
      <c r="AU168" s="215" t="s">
        <v>76</v>
      </c>
      <c r="AY168" s="214" t="s">
        <v>140</v>
      </c>
      <c r="BK168" s="216">
        <f>BK169+BK213</f>
        <v>0</v>
      </c>
    </row>
    <row r="169" s="12" customFormat="1" ht="22.8" customHeight="1">
      <c r="A169" s="12"/>
      <c r="B169" s="203"/>
      <c r="C169" s="204"/>
      <c r="D169" s="205" t="s">
        <v>75</v>
      </c>
      <c r="E169" s="217" t="s">
        <v>1443</v>
      </c>
      <c r="F169" s="217" t="s">
        <v>1444</v>
      </c>
      <c r="G169" s="204"/>
      <c r="H169" s="204"/>
      <c r="I169" s="207"/>
      <c r="J169" s="218">
        <f>BK169</f>
        <v>0</v>
      </c>
      <c r="K169" s="204"/>
      <c r="L169" s="209"/>
      <c r="M169" s="210"/>
      <c r="N169" s="211"/>
      <c r="O169" s="211"/>
      <c r="P169" s="212">
        <f>SUM(P170:P212)</f>
        <v>0</v>
      </c>
      <c r="Q169" s="211"/>
      <c r="R169" s="212">
        <f>SUM(R170:R212)</f>
        <v>0.70024699999999995</v>
      </c>
      <c r="S169" s="211"/>
      <c r="T169" s="213">
        <f>SUM(T170:T212)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4" t="s">
        <v>157</v>
      </c>
      <c r="AT169" s="215" t="s">
        <v>75</v>
      </c>
      <c r="AU169" s="215" t="s">
        <v>84</v>
      </c>
      <c r="AY169" s="214" t="s">
        <v>140</v>
      </c>
      <c r="BK169" s="216">
        <f>SUM(BK170:BK212)</f>
        <v>0</v>
      </c>
    </row>
    <row r="170" s="2" customFormat="1" ht="33" customHeight="1">
      <c r="A170" s="38"/>
      <c r="B170" s="39"/>
      <c r="C170" s="219" t="s">
        <v>8</v>
      </c>
      <c r="D170" s="219" t="s">
        <v>143</v>
      </c>
      <c r="E170" s="220" t="s">
        <v>1445</v>
      </c>
      <c r="F170" s="221" t="s">
        <v>1446</v>
      </c>
      <c r="G170" s="222" t="s">
        <v>471</v>
      </c>
      <c r="H170" s="223">
        <v>2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41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620</v>
      </c>
      <c r="AT170" s="231" t="s">
        <v>143</v>
      </c>
      <c r="AU170" s="231" t="s">
        <v>86</v>
      </c>
      <c r="AY170" s="17" t="s">
        <v>140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84</v>
      </c>
      <c r="BK170" s="232">
        <f>ROUND(I170*H170,2)</f>
        <v>0</v>
      </c>
      <c r="BL170" s="17" t="s">
        <v>620</v>
      </c>
      <c r="BM170" s="231" t="s">
        <v>1447</v>
      </c>
    </row>
    <row r="171" s="13" customFormat="1">
      <c r="A171" s="13"/>
      <c r="B171" s="233"/>
      <c r="C171" s="234"/>
      <c r="D171" s="235" t="s">
        <v>149</v>
      </c>
      <c r="E171" s="236" t="s">
        <v>1</v>
      </c>
      <c r="F171" s="237" t="s">
        <v>1448</v>
      </c>
      <c r="G171" s="234"/>
      <c r="H171" s="236" t="s">
        <v>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149</v>
      </c>
      <c r="AU171" s="243" t="s">
        <v>86</v>
      </c>
      <c r="AV171" s="13" t="s">
        <v>84</v>
      </c>
      <c r="AW171" s="13" t="s">
        <v>32</v>
      </c>
      <c r="AX171" s="13" t="s">
        <v>76</v>
      </c>
      <c r="AY171" s="243" t="s">
        <v>140</v>
      </c>
    </row>
    <row r="172" s="14" customFormat="1">
      <c r="A172" s="14"/>
      <c r="B172" s="244"/>
      <c r="C172" s="245"/>
      <c r="D172" s="235" t="s">
        <v>149</v>
      </c>
      <c r="E172" s="246" t="s">
        <v>1</v>
      </c>
      <c r="F172" s="247" t="s">
        <v>86</v>
      </c>
      <c r="G172" s="245"/>
      <c r="H172" s="248">
        <v>2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149</v>
      </c>
      <c r="AU172" s="254" t="s">
        <v>86</v>
      </c>
      <c r="AV172" s="14" t="s">
        <v>86</v>
      </c>
      <c r="AW172" s="14" t="s">
        <v>32</v>
      </c>
      <c r="AX172" s="14" t="s">
        <v>84</v>
      </c>
      <c r="AY172" s="254" t="s">
        <v>140</v>
      </c>
    </row>
    <row r="173" s="2" customFormat="1" ht="16.5" customHeight="1">
      <c r="A173" s="38"/>
      <c r="B173" s="39"/>
      <c r="C173" s="219" t="s">
        <v>218</v>
      </c>
      <c r="D173" s="219" t="s">
        <v>143</v>
      </c>
      <c r="E173" s="220" t="s">
        <v>1449</v>
      </c>
      <c r="F173" s="221" t="s">
        <v>1450</v>
      </c>
      <c r="G173" s="222" t="s">
        <v>471</v>
      </c>
      <c r="H173" s="223">
        <v>2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41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620</v>
      </c>
      <c r="AT173" s="231" t="s">
        <v>143</v>
      </c>
      <c r="AU173" s="231" t="s">
        <v>86</v>
      </c>
      <c r="AY173" s="17" t="s">
        <v>140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84</v>
      </c>
      <c r="BK173" s="232">
        <f>ROUND(I173*H173,2)</f>
        <v>0</v>
      </c>
      <c r="BL173" s="17" t="s">
        <v>620</v>
      </c>
      <c r="BM173" s="231" t="s">
        <v>1451</v>
      </c>
    </row>
    <row r="174" s="13" customFormat="1">
      <c r="A174" s="13"/>
      <c r="B174" s="233"/>
      <c r="C174" s="234"/>
      <c r="D174" s="235" t="s">
        <v>149</v>
      </c>
      <c r="E174" s="236" t="s">
        <v>1</v>
      </c>
      <c r="F174" s="237" t="s">
        <v>1452</v>
      </c>
      <c r="G174" s="234"/>
      <c r="H174" s="236" t="s">
        <v>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149</v>
      </c>
      <c r="AU174" s="243" t="s">
        <v>86</v>
      </c>
      <c r="AV174" s="13" t="s">
        <v>84</v>
      </c>
      <c r="AW174" s="13" t="s">
        <v>32</v>
      </c>
      <c r="AX174" s="13" t="s">
        <v>76</v>
      </c>
      <c r="AY174" s="243" t="s">
        <v>140</v>
      </c>
    </row>
    <row r="175" s="14" customFormat="1">
      <c r="A175" s="14"/>
      <c r="B175" s="244"/>
      <c r="C175" s="245"/>
      <c r="D175" s="235" t="s">
        <v>149</v>
      </c>
      <c r="E175" s="246" t="s">
        <v>1</v>
      </c>
      <c r="F175" s="247" t="s">
        <v>86</v>
      </c>
      <c r="G175" s="245"/>
      <c r="H175" s="248">
        <v>2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149</v>
      </c>
      <c r="AU175" s="254" t="s">
        <v>86</v>
      </c>
      <c r="AV175" s="14" t="s">
        <v>86</v>
      </c>
      <c r="AW175" s="14" t="s">
        <v>32</v>
      </c>
      <c r="AX175" s="14" t="s">
        <v>84</v>
      </c>
      <c r="AY175" s="254" t="s">
        <v>140</v>
      </c>
    </row>
    <row r="176" s="2" customFormat="1" ht="21.75" customHeight="1">
      <c r="A176" s="38"/>
      <c r="B176" s="39"/>
      <c r="C176" s="219" t="s">
        <v>228</v>
      </c>
      <c r="D176" s="219" t="s">
        <v>143</v>
      </c>
      <c r="E176" s="220" t="s">
        <v>1453</v>
      </c>
      <c r="F176" s="221" t="s">
        <v>1454</v>
      </c>
      <c r="G176" s="222" t="s">
        <v>471</v>
      </c>
      <c r="H176" s="223">
        <v>2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41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620</v>
      </c>
      <c r="AT176" s="231" t="s">
        <v>143</v>
      </c>
      <c r="AU176" s="231" t="s">
        <v>86</v>
      </c>
      <c r="AY176" s="17" t="s">
        <v>140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84</v>
      </c>
      <c r="BK176" s="232">
        <f>ROUND(I176*H176,2)</f>
        <v>0</v>
      </c>
      <c r="BL176" s="17" t="s">
        <v>620</v>
      </c>
      <c r="BM176" s="231" t="s">
        <v>1455</v>
      </c>
    </row>
    <row r="177" s="13" customFormat="1">
      <c r="A177" s="13"/>
      <c r="B177" s="233"/>
      <c r="C177" s="234"/>
      <c r="D177" s="235" t="s">
        <v>149</v>
      </c>
      <c r="E177" s="236" t="s">
        <v>1</v>
      </c>
      <c r="F177" s="237" t="s">
        <v>1452</v>
      </c>
      <c r="G177" s="234"/>
      <c r="H177" s="236" t="s">
        <v>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149</v>
      </c>
      <c r="AU177" s="243" t="s">
        <v>86</v>
      </c>
      <c r="AV177" s="13" t="s">
        <v>84</v>
      </c>
      <c r="AW177" s="13" t="s">
        <v>32</v>
      </c>
      <c r="AX177" s="13" t="s">
        <v>76</v>
      </c>
      <c r="AY177" s="243" t="s">
        <v>140</v>
      </c>
    </row>
    <row r="178" s="14" customFormat="1">
      <c r="A178" s="14"/>
      <c r="B178" s="244"/>
      <c r="C178" s="245"/>
      <c r="D178" s="235" t="s">
        <v>149</v>
      </c>
      <c r="E178" s="246" t="s">
        <v>1</v>
      </c>
      <c r="F178" s="247" t="s">
        <v>86</v>
      </c>
      <c r="G178" s="245"/>
      <c r="H178" s="248">
        <v>2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149</v>
      </c>
      <c r="AU178" s="254" t="s">
        <v>86</v>
      </c>
      <c r="AV178" s="14" t="s">
        <v>86</v>
      </c>
      <c r="AW178" s="14" t="s">
        <v>32</v>
      </c>
      <c r="AX178" s="14" t="s">
        <v>84</v>
      </c>
      <c r="AY178" s="254" t="s">
        <v>140</v>
      </c>
    </row>
    <row r="179" s="2" customFormat="1" ht="33" customHeight="1">
      <c r="A179" s="38"/>
      <c r="B179" s="39"/>
      <c r="C179" s="219" t="s">
        <v>235</v>
      </c>
      <c r="D179" s="219" t="s">
        <v>143</v>
      </c>
      <c r="E179" s="220" t="s">
        <v>1456</v>
      </c>
      <c r="F179" s="221" t="s">
        <v>1457</v>
      </c>
      <c r="G179" s="222" t="s">
        <v>471</v>
      </c>
      <c r="H179" s="223">
        <v>7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41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620</v>
      </c>
      <c r="AT179" s="231" t="s">
        <v>143</v>
      </c>
      <c r="AU179" s="231" t="s">
        <v>86</v>
      </c>
      <c r="AY179" s="17" t="s">
        <v>140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84</v>
      </c>
      <c r="BK179" s="232">
        <f>ROUND(I179*H179,2)</f>
        <v>0</v>
      </c>
      <c r="BL179" s="17" t="s">
        <v>620</v>
      </c>
      <c r="BM179" s="231" t="s">
        <v>1458</v>
      </c>
    </row>
    <row r="180" s="13" customFormat="1">
      <c r="A180" s="13"/>
      <c r="B180" s="233"/>
      <c r="C180" s="234"/>
      <c r="D180" s="235" t="s">
        <v>149</v>
      </c>
      <c r="E180" s="236" t="s">
        <v>1</v>
      </c>
      <c r="F180" s="237" t="s">
        <v>1459</v>
      </c>
      <c r="G180" s="234"/>
      <c r="H180" s="236" t="s">
        <v>1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149</v>
      </c>
      <c r="AU180" s="243" t="s">
        <v>86</v>
      </c>
      <c r="AV180" s="13" t="s">
        <v>84</v>
      </c>
      <c r="AW180" s="13" t="s">
        <v>32</v>
      </c>
      <c r="AX180" s="13" t="s">
        <v>76</v>
      </c>
      <c r="AY180" s="243" t="s">
        <v>140</v>
      </c>
    </row>
    <row r="181" s="14" customFormat="1">
      <c r="A181" s="14"/>
      <c r="B181" s="244"/>
      <c r="C181" s="245"/>
      <c r="D181" s="235" t="s">
        <v>149</v>
      </c>
      <c r="E181" s="246" t="s">
        <v>1</v>
      </c>
      <c r="F181" s="247" t="s">
        <v>183</v>
      </c>
      <c r="G181" s="245"/>
      <c r="H181" s="248">
        <v>7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149</v>
      </c>
      <c r="AU181" s="254" t="s">
        <v>86</v>
      </c>
      <c r="AV181" s="14" t="s">
        <v>86</v>
      </c>
      <c r="AW181" s="14" t="s">
        <v>32</v>
      </c>
      <c r="AX181" s="14" t="s">
        <v>84</v>
      </c>
      <c r="AY181" s="254" t="s">
        <v>140</v>
      </c>
    </row>
    <row r="182" s="2" customFormat="1" ht="37.8" customHeight="1">
      <c r="A182" s="38"/>
      <c r="B182" s="39"/>
      <c r="C182" s="269" t="s">
        <v>241</v>
      </c>
      <c r="D182" s="269" t="s">
        <v>334</v>
      </c>
      <c r="E182" s="270" t="s">
        <v>1460</v>
      </c>
      <c r="F182" s="271" t="s">
        <v>1461</v>
      </c>
      <c r="G182" s="272" t="s">
        <v>471</v>
      </c>
      <c r="H182" s="273">
        <v>5</v>
      </c>
      <c r="I182" s="274"/>
      <c r="J182" s="275">
        <f>ROUND(I182*H182,2)</f>
        <v>0</v>
      </c>
      <c r="K182" s="276"/>
      <c r="L182" s="277"/>
      <c r="M182" s="278" t="s">
        <v>1</v>
      </c>
      <c r="N182" s="279" t="s">
        <v>41</v>
      </c>
      <c r="O182" s="91"/>
      <c r="P182" s="229">
        <f>O182*H182</f>
        <v>0</v>
      </c>
      <c r="Q182" s="229">
        <v>0.010999999999999999</v>
      </c>
      <c r="R182" s="229">
        <f>Q182*H182</f>
        <v>0.054999999999999993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1462</v>
      </c>
      <c r="AT182" s="231" t="s">
        <v>334</v>
      </c>
      <c r="AU182" s="231" t="s">
        <v>86</v>
      </c>
      <c r="AY182" s="17" t="s">
        <v>140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84</v>
      </c>
      <c r="BK182" s="232">
        <f>ROUND(I182*H182,2)</f>
        <v>0</v>
      </c>
      <c r="BL182" s="17" t="s">
        <v>1462</v>
      </c>
      <c r="BM182" s="231" t="s">
        <v>1463</v>
      </c>
    </row>
    <row r="183" s="14" customFormat="1">
      <c r="A183" s="14"/>
      <c r="B183" s="244"/>
      <c r="C183" s="245"/>
      <c r="D183" s="235" t="s">
        <v>149</v>
      </c>
      <c r="E183" s="246" t="s">
        <v>1</v>
      </c>
      <c r="F183" s="247" t="s">
        <v>139</v>
      </c>
      <c r="G183" s="245"/>
      <c r="H183" s="248">
        <v>5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149</v>
      </c>
      <c r="AU183" s="254" t="s">
        <v>86</v>
      </c>
      <c r="AV183" s="14" t="s">
        <v>86</v>
      </c>
      <c r="AW183" s="14" t="s">
        <v>32</v>
      </c>
      <c r="AX183" s="14" t="s">
        <v>84</v>
      </c>
      <c r="AY183" s="254" t="s">
        <v>140</v>
      </c>
    </row>
    <row r="184" s="2" customFormat="1" ht="16.5" customHeight="1">
      <c r="A184" s="38"/>
      <c r="B184" s="39"/>
      <c r="C184" s="219" t="s">
        <v>247</v>
      </c>
      <c r="D184" s="219" t="s">
        <v>143</v>
      </c>
      <c r="E184" s="220" t="s">
        <v>1464</v>
      </c>
      <c r="F184" s="221" t="s">
        <v>1465</v>
      </c>
      <c r="G184" s="222" t="s">
        <v>471</v>
      </c>
      <c r="H184" s="223">
        <v>7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41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620</v>
      </c>
      <c r="AT184" s="231" t="s">
        <v>143</v>
      </c>
      <c r="AU184" s="231" t="s">
        <v>86</v>
      </c>
      <c r="AY184" s="17" t="s">
        <v>140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84</v>
      </c>
      <c r="BK184" s="232">
        <f>ROUND(I184*H184,2)</f>
        <v>0</v>
      </c>
      <c r="BL184" s="17" t="s">
        <v>620</v>
      </c>
      <c r="BM184" s="231" t="s">
        <v>1466</v>
      </c>
    </row>
    <row r="185" s="14" customFormat="1">
      <c r="A185" s="14"/>
      <c r="B185" s="244"/>
      <c r="C185" s="245"/>
      <c r="D185" s="235" t="s">
        <v>149</v>
      </c>
      <c r="E185" s="246" t="s">
        <v>1</v>
      </c>
      <c r="F185" s="247" t="s">
        <v>183</v>
      </c>
      <c r="G185" s="245"/>
      <c r="H185" s="248">
        <v>7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149</v>
      </c>
      <c r="AU185" s="254" t="s">
        <v>86</v>
      </c>
      <c r="AV185" s="14" t="s">
        <v>86</v>
      </c>
      <c r="AW185" s="14" t="s">
        <v>32</v>
      </c>
      <c r="AX185" s="14" t="s">
        <v>84</v>
      </c>
      <c r="AY185" s="254" t="s">
        <v>140</v>
      </c>
    </row>
    <row r="186" s="2" customFormat="1" ht="37.8" customHeight="1">
      <c r="A186" s="38"/>
      <c r="B186" s="39"/>
      <c r="C186" s="269" t="s">
        <v>384</v>
      </c>
      <c r="D186" s="269" t="s">
        <v>334</v>
      </c>
      <c r="E186" s="270" t="s">
        <v>1467</v>
      </c>
      <c r="F186" s="271" t="s">
        <v>1468</v>
      </c>
      <c r="G186" s="272" t="s">
        <v>471</v>
      </c>
      <c r="H186" s="273">
        <v>7</v>
      </c>
      <c r="I186" s="274"/>
      <c r="J186" s="275">
        <f>ROUND(I186*H186,2)</f>
        <v>0</v>
      </c>
      <c r="K186" s="276"/>
      <c r="L186" s="277"/>
      <c r="M186" s="278" t="s">
        <v>1</v>
      </c>
      <c r="N186" s="279" t="s">
        <v>41</v>
      </c>
      <c r="O186" s="91"/>
      <c r="P186" s="229">
        <f>O186*H186</f>
        <v>0</v>
      </c>
      <c r="Q186" s="229">
        <v>0.062</v>
      </c>
      <c r="R186" s="229">
        <f>Q186*H186</f>
        <v>0.434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1462</v>
      </c>
      <c r="AT186" s="231" t="s">
        <v>334</v>
      </c>
      <c r="AU186" s="231" t="s">
        <v>86</v>
      </c>
      <c r="AY186" s="17" t="s">
        <v>140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84</v>
      </c>
      <c r="BK186" s="232">
        <f>ROUND(I186*H186,2)</f>
        <v>0</v>
      </c>
      <c r="BL186" s="17" t="s">
        <v>1462</v>
      </c>
      <c r="BM186" s="231" t="s">
        <v>1469</v>
      </c>
    </row>
    <row r="187" s="14" customFormat="1">
      <c r="A187" s="14"/>
      <c r="B187" s="244"/>
      <c r="C187" s="245"/>
      <c r="D187" s="235" t="s">
        <v>149</v>
      </c>
      <c r="E187" s="246" t="s">
        <v>1</v>
      </c>
      <c r="F187" s="247" t="s">
        <v>183</v>
      </c>
      <c r="G187" s="245"/>
      <c r="H187" s="248">
        <v>7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149</v>
      </c>
      <c r="AU187" s="254" t="s">
        <v>86</v>
      </c>
      <c r="AV187" s="14" t="s">
        <v>86</v>
      </c>
      <c r="AW187" s="14" t="s">
        <v>32</v>
      </c>
      <c r="AX187" s="14" t="s">
        <v>84</v>
      </c>
      <c r="AY187" s="254" t="s">
        <v>140</v>
      </c>
    </row>
    <row r="188" s="2" customFormat="1" ht="16.5" customHeight="1">
      <c r="A188" s="38"/>
      <c r="B188" s="39"/>
      <c r="C188" s="269" t="s">
        <v>388</v>
      </c>
      <c r="D188" s="269" t="s">
        <v>334</v>
      </c>
      <c r="E188" s="270" t="s">
        <v>1470</v>
      </c>
      <c r="F188" s="271" t="s">
        <v>1471</v>
      </c>
      <c r="G188" s="272" t="s">
        <v>471</v>
      </c>
      <c r="H188" s="273">
        <v>7</v>
      </c>
      <c r="I188" s="274"/>
      <c r="J188" s="275">
        <f>ROUND(I188*H188,2)</f>
        <v>0</v>
      </c>
      <c r="K188" s="276"/>
      <c r="L188" s="277"/>
      <c r="M188" s="278" t="s">
        <v>1</v>
      </c>
      <c r="N188" s="279" t="s">
        <v>41</v>
      </c>
      <c r="O188" s="91"/>
      <c r="P188" s="229">
        <f>O188*H188</f>
        <v>0</v>
      </c>
      <c r="Q188" s="229">
        <v>0.0012999999999999999</v>
      </c>
      <c r="R188" s="229">
        <f>Q188*H188</f>
        <v>0.0091000000000000004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1462</v>
      </c>
      <c r="AT188" s="231" t="s">
        <v>334</v>
      </c>
      <c r="AU188" s="231" t="s">
        <v>86</v>
      </c>
      <c r="AY188" s="17" t="s">
        <v>140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84</v>
      </c>
      <c r="BK188" s="232">
        <f>ROUND(I188*H188,2)</f>
        <v>0</v>
      </c>
      <c r="BL188" s="17" t="s">
        <v>1462</v>
      </c>
      <c r="BM188" s="231" t="s">
        <v>1472</v>
      </c>
    </row>
    <row r="189" s="14" customFormat="1">
      <c r="A189" s="14"/>
      <c r="B189" s="244"/>
      <c r="C189" s="245"/>
      <c r="D189" s="235" t="s">
        <v>149</v>
      </c>
      <c r="E189" s="246" t="s">
        <v>1</v>
      </c>
      <c r="F189" s="247" t="s">
        <v>183</v>
      </c>
      <c r="G189" s="245"/>
      <c r="H189" s="248">
        <v>7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149</v>
      </c>
      <c r="AU189" s="254" t="s">
        <v>86</v>
      </c>
      <c r="AV189" s="14" t="s">
        <v>86</v>
      </c>
      <c r="AW189" s="14" t="s">
        <v>32</v>
      </c>
      <c r="AX189" s="14" t="s">
        <v>84</v>
      </c>
      <c r="AY189" s="254" t="s">
        <v>140</v>
      </c>
    </row>
    <row r="190" s="2" customFormat="1" ht="24.15" customHeight="1">
      <c r="A190" s="38"/>
      <c r="B190" s="39"/>
      <c r="C190" s="219" t="s">
        <v>261</v>
      </c>
      <c r="D190" s="219" t="s">
        <v>143</v>
      </c>
      <c r="E190" s="220" t="s">
        <v>1473</v>
      </c>
      <c r="F190" s="221" t="s">
        <v>1474</v>
      </c>
      <c r="G190" s="222" t="s">
        <v>471</v>
      </c>
      <c r="H190" s="223">
        <v>7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41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620</v>
      </c>
      <c r="AT190" s="231" t="s">
        <v>143</v>
      </c>
      <c r="AU190" s="231" t="s">
        <v>86</v>
      </c>
      <c r="AY190" s="17" t="s">
        <v>140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84</v>
      </c>
      <c r="BK190" s="232">
        <f>ROUND(I190*H190,2)</f>
        <v>0</v>
      </c>
      <c r="BL190" s="17" t="s">
        <v>620</v>
      </c>
      <c r="BM190" s="231" t="s">
        <v>1475</v>
      </c>
    </row>
    <row r="191" s="14" customFormat="1">
      <c r="A191" s="14"/>
      <c r="B191" s="244"/>
      <c r="C191" s="245"/>
      <c r="D191" s="235" t="s">
        <v>149</v>
      </c>
      <c r="E191" s="246" t="s">
        <v>1</v>
      </c>
      <c r="F191" s="247" t="s">
        <v>183</v>
      </c>
      <c r="G191" s="245"/>
      <c r="H191" s="248">
        <v>7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149</v>
      </c>
      <c r="AU191" s="254" t="s">
        <v>86</v>
      </c>
      <c r="AV191" s="14" t="s">
        <v>86</v>
      </c>
      <c r="AW191" s="14" t="s">
        <v>32</v>
      </c>
      <c r="AX191" s="14" t="s">
        <v>84</v>
      </c>
      <c r="AY191" s="254" t="s">
        <v>140</v>
      </c>
    </row>
    <row r="192" s="2" customFormat="1" ht="16.5" customHeight="1">
      <c r="A192" s="38"/>
      <c r="B192" s="39"/>
      <c r="C192" s="269" t="s">
        <v>7</v>
      </c>
      <c r="D192" s="269" t="s">
        <v>334</v>
      </c>
      <c r="E192" s="270" t="s">
        <v>1476</v>
      </c>
      <c r="F192" s="271" t="s">
        <v>1477</v>
      </c>
      <c r="G192" s="272" t="s">
        <v>471</v>
      </c>
      <c r="H192" s="273">
        <v>7</v>
      </c>
      <c r="I192" s="274"/>
      <c r="J192" s="275">
        <f>ROUND(I192*H192,2)</f>
        <v>0</v>
      </c>
      <c r="K192" s="276"/>
      <c r="L192" s="277"/>
      <c r="M192" s="278" t="s">
        <v>1</v>
      </c>
      <c r="N192" s="279" t="s">
        <v>41</v>
      </c>
      <c r="O192" s="91"/>
      <c r="P192" s="229">
        <f>O192*H192</f>
        <v>0</v>
      </c>
      <c r="Q192" s="229">
        <v>0.00059999999999999995</v>
      </c>
      <c r="R192" s="229">
        <f>Q192*H192</f>
        <v>0.0041999999999999997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1462</v>
      </c>
      <c r="AT192" s="231" t="s">
        <v>334</v>
      </c>
      <c r="AU192" s="231" t="s">
        <v>86</v>
      </c>
      <c r="AY192" s="17" t="s">
        <v>140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84</v>
      </c>
      <c r="BK192" s="232">
        <f>ROUND(I192*H192,2)</f>
        <v>0</v>
      </c>
      <c r="BL192" s="17" t="s">
        <v>1462</v>
      </c>
      <c r="BM192" s="231" t="s">
        <v>1478</v>
      </c>
    </row>
    <row r="193" s="14" customFormat="1">
      <c r="A193" s="14"/>
      <c r="B193" s="244"/>
      <c r="C193" s="245"/>
      <c r="D193" s="235" t="s">
        <v>149</v>
      </c>
      <c r="E193" s="246" t="s">
        <v>1</v>
      </c>
      <c r="F193" s="247" t="s">
        <v>183</v>
      </c>
      <c r="G193" s="245"/>
      <c r="H193" s="248">
        <v>7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149</v>
      </c>
      <c r="AU193" s="254" t="s">
        <v>86</v>
      </c>
      <c r="AV193" s="14" t="s">
        <v>86</v>
      </c>
      <c r="AW193" s="14" t="s">
        <v>32</v>
      </c>
      <c r="AX193" s="14" t="s">
        <v>84</v>
      </c>
      <c r="AY193" s="254" t="s">
        <v>140</v>
      </c>
    </row>
    <row r="194" s="2" customFormat="1" ht="49.05" customHeight="1">
      <c r="A194" s="38"/>
      <c r="B194" s="39"/>
      <c r="C194" s="219" t="s">
        <v>400</v>
      </c>
      <c r="D194" s="219" t="s">
        <v>143</v>
      </c>
      <c r="E194" s="220" t="s">
        <v>1479</v>
      </c>
      <c r="F194" s="221" t="s">
        <v>1480</v>
      </c>
      <c r="G194" s="222" t="s">
        <v>413</v>
      </c>
      <c r="H194" s="223">
        <v>156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41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620</v>
      </c>
      <c r="AT194" s="231" t="s">
        <v>143</v>
      </c>
      <c r="AU194" s="231" t="s">
        <v>86</v>
      </c>
      <c r="AY194" s="17" t="s">
        <v>140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84</v>
      </c>
      <c r="BK194" s="232">
        <f>ROUND(I194*H194,2)</f>
        <v>0</v>
      </c>
      <c r="BL194" s="17" t="s">
        <v>620</v>
      </c>
      <c r="BM194" s="231" t="s">
        <v>1481</v>
      </c>
    </row>
    <row r="195" s="13" customFormat="1">
      <c r="A195" s="13"/>
      <c r="B195" s="233"/>
      <c r="C195" s="234"/>
      <c r="D195" s="235" t="s">
        <v>149</v>
      </c>
      <c r="E195" s="236" t="s">
        <v>1</v>
      </c>
      <c r="F195" s="237" t="s">
        <v>1482</v>
      </c>
      <c r="G195" s="234"/>
      <c r="H195" s="236" t="s">
        <v>1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149</v>
      </c>
      <c r="AU195" s="243" t="s">
        <v>86</v>
      </c>
      <c r="AV195" s="13" t="s">
        <v>84</v>
      </c>
      <c r="AW195" s="13" t="s">
        <v>32</v>
      </c>
      <c r="AX195" s="13" t="s">
        <v>76</v>
      </c>
      <c r="AY195" s="243" t="s">
        <v>140</v>
      </c>
    </row>
    <row r="196" s="14" customFormat="1">
      <c r="A196" s="14"/>
      <c r="B196" s="244"/>
      <c r="C196" s="245"/>
      <c r="D196" s="235" t="s">
        <v>149</v>
      </c>
      <c r="E196" s="246" t="s">
        <v>1</v>
      </c>
      <c r="F196" s="247" t="s">
        <v>1483</v>
      </c>
      <c r="G196" s="245"/>
      <c r="H196" s="248">
        <v>156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149</v>
      </c>
      <c r="AU196" s="254" t="s">
        <v>86</v>
      </c>
      <c r="AV196" s="14" t="s">
        <v>86</v>
      </c>
      <c r="AW196" s="14" t="s">
        <v>32</v>
      </c>
      <c r="AX196" s="14" t="s">
        <v>84</v>
      </c>
      <c r="AY196" s="254" t="s">
        <v>140</v>
      </c>
    </row>
    <row r="197" s="2" customFormat="1" ht="16.5" customHeight="1">
      <c r="A197" s="38"/>
      <c r="B197" s="39"/>
      <c r="C197" s="269" t="s">
        <v>404</v>
      </c>
      <c r="D197" s="269" t="s">
        <v>334</v>
      </c>
      <c r="E197" s="270" t="s">
        <v>1484</v>
      </c>
      <c r="F197" s="271" t="s">
        <v>1485</v>
      </c>
      <c r="G197" s="272" t="s">
        <v>1486</v>
      </c>
      <c r="H197" s="273">
        <v>188.37000000000001</v>
      </c>
      <c r="I197" s="274"/>
      <c r="J197" s="275">
        <f>ROUND(I197*H197,2)</f>
        <v>0</v>
      </c>
      <c r="K197" s="276"/>
      <c r="L197" s="277"/>
      <c r="M197" s="278" t="s">
        <v>1</v>
      </c>
      <c r="N197" s="279" t="s">
        <v>41</v>
      </c>
      <c r="O197" s="91"/>
      <c r="P197" s="229">
        <f>O197*H197</f>
        <v>0</v>
      </c>
      <c r="Q197" s="229">
        <v>0.001</v>
      </c>
      <c r="R197" s="229">
        <f>Q197*H197</f>
        <v>0.18837000000000001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1462</v>
      </c>
      <c r="AT197" s="231" t="s">
        <v>334</v>
      </c>
      <c r="AU197" s="231" t="s">
        <v>86</v>
      </c>
      <c r="AY197" s="17" t="s">
        <v>140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84</v>
      </c>
      <c r="BK197" s="232">
        <f>ROUND(I197*H197,2)</f>
        <v>0</v>
      </c>
      <c r="BL197" s="17" t="s">
        <v>1462</v>
      </c>
      <c r="BM197" s="231" t="s">
        <v>1487</v>
      </c>
    </row>
    <row r="198" s="14" customFormat="1">
      <c r="A198" s="14"/>
      <c r="B198" s="244"/>
      <c r="C198" s="245"/>
      <c r="D198" s="235" t="s">
        <v>149</v>
      </c>
      <c r="E198" s="246" t="s">
        <v>1</v>
      </c>
      <c r="F198" s="247" t="s">
        <v>1488</v>
      </c>
      <c r="G198" s="245"/>
      <c r="H198" s="248">
        <v>163.80000000000001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149</v>
      </c>
      <c r="AU198" s="254" t="s">
        <v>86</v>
      </c>
      <c r="AV198" s="14" t="s">
        <v>86</v>
      </c>
      <c r="AW198" s="14" t="s">
        <v>32</v>
      </c>
      <c r="AX198" s="14" t="s">
        <v>84</v>
      </c>
      <c r="AY198" s="254" t="s">
        <v>140</v>
      </c>
    </row>
    <row r="199" s="14" customFormat="1">
      <c r="A199" s="14"/>
      <c r="B199" s="244"/>
      <c r="C199" s="245"/>
      <c r="D199" s="235" t="s">
        <v>149</v>
      </c>
      <c r="E199" s="245"/>
      <c r="F199" s="247" t="s">
        <v>1489</v>
      </c>
      <c r="G199" s="245"/>
      <c r="H199" s="248">
        <v>188.37000000000001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149</v>
      </c>
      <c r="AU199" s="254" t="s">
        <v>86</v>
      </c>
      <c r="AV199" s="14" t="s">
        <v>86</v>
      </c>
      <c r="AW199" s="14" t="s">
        <v>4</v>
      </c>
      <c r="AX199" s="14" t="s">
        <v>84</v>
      </c>
      <c r="AY199" s="254" t="s">
        <v>140</v>
      </c>
    </row>
    <row r="200" s="2" customFormat="1" ht="37.8" customHeight="1">
      <c r="A200" s="38"/>
      <c r="B200" s="39"/>
      <c r="C200" s="219" t="s">
        <v>410</v>
      </c>
      <c r="D200" s="219" t="s">
        <v>143</v>
      </c>
      <c r="E200" s="220" t="s">
        <v>1490</v>
      </c>
      <c r="F200" s="221" t="s">
        <v>1491</v>
      </c>
      <c r="G200" s="222" t="s">
        <v>413</v>
      </c>
      <c r="H200" s="223">
        <v>10.5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41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620</v>
      </c>
      <c r="AT200" s="231" t="s">
        <v>143</v>
      </c>
      <c r="AU200" s="231" t="s">
        <v>86</v>
      </c>
      <c r="AY200" s="17" t="s">
        <v>140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84</v>
      </c>
      <c r="BK200" s="232">
        <f>ROUND(I200*H200,2)</f>
        <v>0</v>
      </c>
      <c r="BL200" s="17" t="s">
        <v>620</v>
      </c>
      <c r="BM200" s="231" t="s">
        <v>1492</v>
      </c>
    </row>
    <row r="201" s="14" customFormat="1">
      <c r="A201" s="14"/>
      <c r="B201" s="244"/>
      <c r="C201" s="245"/>
      <c r="D201" s="235" t="s">
        <v>149</v>
      </c>
      <c r="E201" s="246" t="s">
        <v>1</v>
      </c>
      <c r="F201" s="247" t="s">
        <v>1493</v>
      </c>
      <c r="G201" s="245"/>
      <c r="H201" s="248">
        <v>10.5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149</v>
      </c>
      <c r="AU201" s="254" t="s">
        <v>86</v>
      </c>
      <c r="AV201" s="14" t="s">
        <v>86</v>
      </c>
      <c r="AW201" s="14" t="s">
        <v>32</v>
      </c>
      <c r="AX201" s="14" t="s">
        <v>84</v>
      </c>
      <c r="AY201" s="254" t="s">
        <v>140</v>
      </c>
    </row>
    <row r="202" s="2" customFormat="1" ht="16.5" customHeight="1">
      <c r="A202" s="38"/>
      <c r="B202" s="39"/>
      <c r="C202" s="269" t="s">
        <v>416</v>
      </c>
      <c r="D202" s="269" t="s">
        <v>334</v>
      </c>
      <c r="E202" s="270" t="s">
        <v>1494</v>
      </c>
      <c r="F202" s="271" t="s">
        <v>1495</v>
      </c>
      <c r="G202" s="272" t="s">
        <v>1486</v>
      </c>
      <c r="H202" s="273">
        <v>7.4870000000000001</v>
      </c>
      <c r="I202" s="274"/>
      <c r="J202" s="275">
        <f>ROUND(I202*H202,2)</f>
        <v>0</v>
      </c>
      <c r="K202" s="276"/>
      <c r="L202" s="277"/>
      <c r="M202" s="278" t="s">
        <v>1</v>
      </c>
      <c r="N202" s="279" t="s">
        <v>41</v>
      </c>
      <c r="O202" s="91"/>
      <c r="P202" s="229">
        <f>O202*H202</f>
        <v>0</v>
      </c>
      <c r="Q202" s="229">
        <v>0.001</v>
      </c>
      <c r="R202" s="229">
        <f>Q202*H202</f>
        <v>0.0074870000000000006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1462</v>
      </c>
      <c r="AT202" s="231" t="s">
        <v>334</v>
      </c>
      <c r="AU202" s="231" t="s">
        <v>86</v>
      </c>
      <c r="AY202" s="17" t="s">
        <v>140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84</v>
      </c>
      <c r="BK202" s="232">
        <f>ROUND(I202*H202,2)</f>
        <v>0</v>
      </c>
      <c r="BL202" s="17" t="s">
        <v>1462</v>
      </c>
      <c r="BM202" s="231" t="s">
        <v>1496</v>
      </c>
    </row>
    <row r="203" s="14" customFormat="1">
      <c r="A203" s="14"/>
      <c r="B203" s="244"/>
      <c r="C203" s="245"/>
      <c r="D203" s="235" t="s">
        <v>149</v>
      </c>
      <c r="E203" s="246" t="s">
        <v>1</v>
      </c>
      <c r="F203" s="247" t="s">
        <v>1497</v>
      </c>
      <c r="G203" s="245"/>
      <c r="H203" s="248">
        <v>6.5099999999999998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149</v>
      </c>
      <c r="AU203" s="254" t="s">
        <v>86</v>
      </c>
      <c r="AV203" s="14" t="s">
        <v>86</v>
      </c>
      <c r="AW203" s="14" t="s">
        <v>32</v>
      </c>
      <c r="AX203" s="14" t="s">
        <v>84</v>
      </c>
      <c r="AY203" s="254" t="s">
        <v>140</v>
      </c>
    </row>
    <row r="204" s="14" customFormat="1">
      <c r="A204" s="14"/>
      <c r="B204" s="244"/>
      <c r="C204" s="245"/>
      <c r="D204" s="235" t="s">
        <v>149</v>
      </c>
      <c r="E204" s="245"/>
      <c r="F204" s="247" t="s">
        <v>1498</v>
      </c>
      <c r="G204" s="245"/>
      <c r="H204" s="248">
        <v>7.4870000000000001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149</v>
      </c>
      <c r="AU204" s="254" t="s">
        <v>86</v>
      </c>
      <c r="AV204" s="14" t="s">
        <v>86</v>
      </c>
      <c r="AW204" s="14" t="s">
        <v>4</v>
      </c>
      <c r="AX204" s="14" t="s">
        <v>84</v>
      </c>
      <c r="AY204" s="254" t="s">
        <v>140</v>
      </c>
    </row>
    <row r="205" s="2" customFormat="1" ht="16.5" customHeight="1">
      <c r="A205" s="38"/>
      <c r="B205" s="39"/>
      <c r="C205" s="219" t="s">
        <v>420</v>
      </c>
      <c r="D205" s="219" t="s">
        <v>143</v>
      </c>
      <c r="E205" s="220" t="s">
        <v>1499</v>
      </c>
      <c r="F205" s="221" t="s">
        <v>1500</v>
      </c>
      <c r="G205" s="222" t="s">
        <v>471</v>
      </c>
      <c r="H205" s="223">
        <v>8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41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620</v>
      </c>
      <c r="AT205" s="231" t="s">
        <v>143</v>
      </c>
      <c r="AU205" s="231" t="s">
        <v>86</v>
      </c>
      <c r="AY205" s="17" t="s">
        <v>140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84</v>
      </c>
      <c r="BK205" s="232">
        <f>ROUND(I205*H205,2)</f>
        <v>0</v>
      </c>
      <c r="BL205" s="17" t="s">
        <v>620</v>
      </c>
      <c r="BM205" s="231" t="s">
        <v>1501</v>
      </c>
    </row>
    <row r="206" s="14" customFormat="1">
      <c r="A206" s="14"/>
      <c r="B206" s="244"/>
      <c r="C206" s="245"/>
      <c r="D206" s="235" t="s">
        <v>149</v>
      </c>
      <c r="E206" s="246" t="s">
        <v>1</v>
      </c>
      <c r="F206" s="247" t="s">
        <v>1502</v>
      </c>
      <c r="G206" s="245"/>
      <c r="H206" s="248">
        <v>8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149</v>
      </c>
      <c r="AU206" s="254" t="s">
        <v>86</v>
      </c>
      <c r="AV206" s="14" t="s">
        <v>86</v>
      </c>
      <c r="AW206" s="14" t="s">
        <v>32</v>
      </c>
      <c r="AX206" s="14" t="s">
        <v>84</v>
      </c>
      <c r="AY206" s="254" t="s">
        <v>140</v>
      </c>
    </row>
    <row r="207" s="2" customFormat="1" ht="16.5" customHeight="1">
      <c r="A207" s="38"/>
      <c r="B207" s="39"/>
      <c r="C207" s="269" t="s">
        <v>425</v>
      </c>
      <c r="D207" s="269" t="s">
        <v>334</v>
      </c>
      <c r="E207" s="270" t="s">
        <v>1503</v>
      </c>
      <c r="F207" s="271" t="s">
        <v>1504</v>
      </c>
      <c r="G207" s="272" t="s">
        <v>471</v>
      </c>
      <c r="H207" s="273">
        <v>8</v>
      </c>
      <c r="I207" s="274"/>
      <c r="J207" s="275">
        <f>ROUND(I207*H207,2)</f>
        <v>0</v>
      </c>
      <c r="K207" s="276"/>
      <c r="L207" s="277"/>
      <c r="M207" s="278" t="s">
        <v>1</v>
      </c>
      <c r="N207" s="279" t="s">
        <v>41</v>
      </c>
      <c r="O207" s="91"/>
      <c r="P207" s="229">
        <f>O207*H207</f>
        <v>0</v>
      </c>
      <c r="Q207" s="229">
        <v>0.00012999999999999999</v>
      </c>
      <c r="R207" s="229">
        <f>Q207*H207</f>
        <v>0.0010399999999999999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1462</v>
      </c>
      <c r="AT207" s="231" t="s">
        <v>334</v>
      </c>
      <c r="AU207" s="231" t="s">
        <v>86</v>
      </c>
      <c r="AY207" s="17" t="s">
        <v>140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84</v>
      </c>
      <c r="BK207" s="232">
        <f>ROUND(I207*H207,2)</f>
        <v>0</v>
      </c>
      <c r="BL207" s="17" t="s">
        <v>1462</v>
      </c>
      <c r="BM207" s="231" t="s">
        <v>1505</v>
      </c>
    </row>
    <row r="208" s="14" customFormat="1">
      <c r="A208" s="14"/>
      <c r="B208" s="244"/>
      <c r="C208" s="245"/>
      <c r="D208" s="235" t="s">
        <v>149</v>
      </c>
      <c r="E208" s="246" t="s">
        <v>1</v>
      </c>
      <c r="F208" s="247" t="s">
        <v>190</v>
      </c>
      <c r="G208" s="245"/>
      <c r="H208" s="248">
        <v>8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149</v>
      </c>
      <c r="AU208" s="254" t="s">
        <v>86</v>
      </c>
      <c r="AV208" s="14" t="s">
        <v>86</v>
      </c>
      <c r="AW208" s="14" t="s">
        <v>32</v>
      </c>
      <c r="AX208" s="14" t="s">
        <v>84</v>
      </c>
      <c r="AY208" s="254" t="s">
        <v>140</v>
      </c>
    </row>
    <row r="209" s="2" customFormat="1" ht="21.75" customHeight="1">
      <c r="A209" s="38"/>
      <c r="B209" s="39"/>
      <c r="C209" s="219" t="s">
        <v>430</v>
      </c>
      <c r="D209" s="219" t="s">
        <v>143</v>
      </c>
      <c r="E209" s="220" t="s">
        <v>1506</v>
      </c>
      <c r="F209" s="221" t="s">
        <v>1507</v>
      </c>
      <c r="G209" s="222" t="s">
        <v>471</v>
      </c>
      <c r="H209" s="223">
        <v>7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41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620</v>
      </c>
      <c r="AT209" s="231" t="s">
        <v>143</v>
      </c>
      <c r="AU209" s="231" t="s">
        <v>86</v>
      </c>
      <c r="AY209" s="17" t="s">
        <v>140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84</v>
      </c>
      <c r="BK209" s="232">
        <f>ROUND(I209*H209,2)</f>
        <v>0</v>
      </c>
      <c r="BL209" s="17" t="s">
        <v>620</v>
      </c>
      <c r="BM209" s="231" t="s">
        <v>1508</v>
      </c>
    </row>
    <row r="210" s="14" customFormat="1">
      <c r="A210" s="14"/>
      <c r="B210" s="244"/>
      <c r="C210" s="245"/>
      <c r="D210" s="235" t="s">
        <v>149</v>
      </c>
      <c r="E210" s="246" t="s">
        <v>1</v>
      </c>
      <c r="F210" s="247" t="s">
        <v>183</v>
      </c>
      <c r="G210" s="245"/>
      <c r="H210" s="248">
        <v>7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149</v>
      </c>
      <c r="AU210" s="254" t="s">
        <v>86</v>
      </c>
      <c r="AV210" s="14" t="s">
        <v>86</v>
      </c>
      <c r="AW210" s="14" t="s">
        <v>32</v>
      </c>
      <c r="AX210" s="14" t="s">
        <v>84</v>
      </c>
      <c r="AY210" s="254" t="s">
        <v>140</v>
      </c>
    </row>
    <row r="211" s="2" customFormat="1" ht="24.15" customHeight="1">
      <c r="A211" s="38"/>
      <c r="B211" s="39"/>
      <c r="C211" s="269" t="s">
        <v>435</v>
      </c>
      <c r="D211" s="269" t="s">
        <v>334</v>
      </c>
      <c r="E211" s="270" t="s">
        <v>1509</v>
      </c>
      <c r="F211" s="271" t="s">
        <v>1510</v>
      </c>
      <c r="G211" s="272" t="s">
        <v>471</v>
      </c>
      <c r="H211" s="273">
        <v>7</v>
      </c>
      <c r="I211" s="274"/>
      <c r="J211" s="275">
        <f>ROUND(I211*H211,2)</f>
        <v>0</v>
      </c>
      <c r="K211" s="276"/>
      <c r="L211" s="277"/>
      <c r="M211" s="278" t="s">
        <v>1</v>
      </c>
      <c r="N211" s="279" t="s">
        <v>41</v>
      </c>
      <c r="O211" s="91"/>
      <c r="P211" s="229">
        <f>O211*H211</f>
        <v>0</v>
      </c>
      <c r="Q211" s="229">
        <v>0.00014999999999999999</v>
      </c>
      <c r="R211" s="229">
        <f>Q211*H211</f>
        <v>0.0010499999999999999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1462</v>
      </c>
      <c r="AT211" s="231" t="s">
        <v>334</v>
      </c>
      <c r="AU211" s="231" t="s">
        <v>86</v>
      </c>
      <c r="AY211" s="17" t="s">
        <v>140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84</v>
      </c>
      <c r="BK211" s="232">
        <f>ROUND(I211*H211,2)</f>
        <v>0</v>
      </c>
      <c r="BL211" s="17" t="s">
        <v>1462</v>
      </c>
      <c r="BM211" s="231" t="s">
        <v>1511</v>
      </c>
    </row>
    <row r="212" s="14" customFormat="1">
      <c r="A212" s="14"/>
      <c r="B212" s="244"/>
      <c r="C212" s="245"/>
      <c r="D212" s="235" t="s">
        <v>149</v>
      </c>
      <c r="E212" s="246" t="s">
        <v>1</v>
      </c>
      <c r="F212" s="247" t="s">
        <v>183</v>
      </c>
      <c r="G212" s="245"/>
      <c r="H212" s="248">
        <v>7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149</v>
      </c>
      <c r="AU212" s="254" t="s">
        <v>86</v>
      </c>
      <c r="AV212" s="14" t="s">
        <v>86</v>
      </c>
      <c r="AW212" s="14" t="s">
        <v>32</v>
      </c>
      <c r="AX212" s="14" t="s">
        <v>84</v>
      </c>
      <c r="AY212" s="254" t="s">
        <v>140</v>
      </c>
    </row>
    <row r="213" s="12" customFormat="1" ht="22.8" customHeight="1">
      <c r="A213" s="12"/>
      <c r="B213" s="203"/>
      <c r="C213" s="204"/>
      <c r="D213" s="205" t="s">
        <v>75</v>
      </c>
      <c r="E213" s="217" t="s">
        <v>1512</v>
      </c>
      <c r="F213" s="217" t="s">
        <v>1513</v>
      </c>
      <c r="G213" s="204"/>
      <c r="H213" s="204"/>
      <c r="I213" s="207"/>
      <c r="J213" s="218">
        <f>BK213</f>
        <v>0</v>
      </c>
      <c r="K213" s="204"/>
      <c r="L213" s="209"/>
      <c r="M213" s="210"/>
      <c r="N213" s="211"/>
      <c r="O213" s="211"/>
      <c r="P213" s="212">
        <f>SUM(P214:P317)</f>
        <v>0</v>
      </c>
      <c r="Q213" s="211"/>
      <c r="R213" s="212">
        <f>SUM(R214:R317)</f>
        <v>47.810233240000002</v>
      </c>
      <c r="S213" s="211"/>
      <c r="T213" s="213">
        <f>SUM(T214:T317)</f>
        <v>3.6000000000000001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4" t="s">
        <v>157</v>
      </c>
      <c r="AT213" s="215" t="s">
        <v>75</v>
      </c>
      <c r="AU213" s="215" t="s">
        <v>84</v>
      </c>
      <c r="AY213" s="214" t="s">
        <v>140</v>
      </c>
      <c r="BK213" s="216">
        <f>SUM(BK214:BK317)</f>
        <v>0</v>
      </c>
    </row>
    <row r="214" s="2" customFormat="1" ht="24.15" customHeight="1">
      <c r="A214" s="38"/>
      <c r="B214" s="39"/>
      <c r="C214" s="219" t="s">
        <v>439</v>
      </c>
      <c r="D214" s="219" t="s">
        <v>143</v>
      </c>
      <c r="E214" s="220" t="s">
        <v>1514</v>
      </c>
      <c r="F214" s="221" t="s">
        <v>1515</v>
      </c>
      <c r="G214" s="222" t="s">
        <v>1516</v>
      </c>
      <c r="H214" s="223">
        <v>0.155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41</v>
      </c>
      <c r="O214" s="91"/>
      <c r="P214" s="229">
        <f>O214*H214</f>
        <v>0</v>
      </c>
      <c r="Q214" s="229">
        <v>0.0088000000000000005</v>
      </c>
      <c r="R214" s="229">
        <f>Q214*H214</f>
        <v>0.001364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620</v>
      </c>
      <c r="AT214" s="231" t="s">
        <v>143</v>
      </c>
      <c r="AU214" s="231" t="s">
        <v>86</v>
      </c>
      <c r="AY214" s="17" t="s">
        <v>140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84</v>
      </c>
      <c r="BK214" s="232">
        <f>ROUND(I214*H214,2)</f>
        <v>0</v>
      </c>
      <c r="BL214" s="17" t="s">
        <v>620</v>
      </c>
      <c r="BM214" s="231" t="s">
        <v>1517</v>
      </c>
    </row>
    <row r="215" s="14" customFormat="1">
      <c r="A215" s="14"/>
      <c r="B215" s="244"/>
      <c r="C215" s="245"/>
      <c r="D215" s="235" t="s">
        <v>149</v>
      </c>
      <c r="E215" s="246" t="s">
        <v>1</v>
      </c>
      <c r="F215" s="247" t="s">
        <v>1518</v>
      </c>
      <c r="G215" s="245"/>
      <c r="H215" s="248">
        <v>0.155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149</v>
      </c>
      <c r="AU215" s="254" t="s">
        <v>86</v>
      </c>
      <c r="AV215" s="14" t="s">
        <v>86</v>
      </c>
      <c r="AW215" s="14" t="s">
        <v>32</v>
      </c>
      <c r="AX215" s="14" t="s">
        <v>84</v>
      </c>
      <c r="AY215" s="254" t="s">
        <v>140</v>
      </c>
    </row>
    <row r="216" s="2" customFormat="1" ht="66.75" customHeight="1">
      <c r="A216" s="38"/>
      <c r="B216" s="39"/>
      <c r="C216" s="219" t="s">
        <v>443</v>
      </c>
      <c r="D216" s="219" t="s">
        <v>143</v>
      </c>
      <c r="E216" s="220" t="s">
        <v>1519</v>
      </c>
      <c r="F216" s="221" t="s">
        <v>1520</v>
      </c>
      <c r="G216" s="222" t="s">
        <v>413</v>
      </c>
      <c r="H216" s="223">
        <v>47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41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620</v>
      </c>
      <c r="AT216" s="231" t="s">
        <v>143</v>
      </c>
      <c r="AU216" s="231" t="s">
        <v>86</v>
      </c>
      <c r="AY216" s="17" t="s">
        <v>140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84</v>
      </c>
      <c r="BK216" s="232">
        <f>ROUND(I216*H216,2)</f>
        <v>0</v>
      </c>
      <c r="BL216" s="17" t="s">
        <v>620</v>
      </c>
      <c r="BM216" s="231" t="s">
        <v>1521</v>
      </c>
    </row>
    <row r="217" s="14" customFormat="1">
      <c r="A217" s="14"/>
      <c r="B217" s="244"/>
      <c r="C217" s="245"/>
      <c r="D217" s="235" t="s">
        <v>149</v>
      </c>
      <c r="E217" s="246" t="s">
        <v>1</v>
      </c>
      <c r="F217" s="247" t="s">
        <v>1522</v>
      </c>
      <c r="G217" s="245"/>
      <c r="H217" s="248">
        <v>47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149</v>
      </c>
      <c r="AU217" s="254" t="s">
        <v>86</v>
      </c>
      <c r="AV217" s="14" t="s">
        <v>86</v>
      </c>
      <c r="AW217" s="14" t="s">
        <v>32</v>
      </c>
      <c r="AX217" s="14" t="s">
        <v>84</v>
      </c>
      <c r="AY217" s="254" t="s">
        <v>140</v>
      </c>
    </row>
    <row r="218" s="2" customFormat="1" ht="66.75" customHeight="1">
      <c r="A218" s="38"/>
      <c r="B218" s="39"/>
      <c r="C218" s="219" t="s">
        <v>448</v>
      </c>
      <c r="D218" s="219" t="s">
        <v>143</v>
      </c>
      <c r="E218" s="220" t="s">
        <v>1523</v>
      </c>
      <c r="F218" s="221" t="s">
        <v>1524</v>
      </c>
      <c r="G218" s="222" t="s">
        <v>413</v>
      </c>
      <c r="H218" s="223">
        <v>109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41</v>
      </c>
      <c r="O218" s="91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620</v>
      </c>
      <c r="AT218" s="231" t="s">
        <v>143</v>
      </c>
      <c r="AU218" s="231" t="s">
        <v>86</v>
      </c>
      <c r="AY218" s="17" t="s">
        <v>140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84</v>
      </c>
      <c r="BK218" s="232">
        <f>ROUND(I218*H218,2)</f>
        <v>0</v>
      </c>
      <c r="BL218" s="17" t="s">
        <v>620</v>
      </c>
      <c r="BM218" s="231" t="s">
        <v>1525</v>
      </c>
    </row>
    <row r="219" s="14" customFormat="1">
      <c r="A219" s="14"/>
      <c r="B219" s="244"/>
      <c r="C219" s="245"/>
      <c r="D219" s="235" t="s">
        <v>149</v>
      </c>
      <c r="E219" s="246" t="s">
        <v>1</v>
      </c>
      <c r="F219" s="247" t="s">
        <v>1526</v>
      </c>
      <c r="G219" s="245"/>
      <c r="H219" s="248">
        <v>109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149</v>
      </c>
      <c r="AU219" s="254" t="s">
        <v>86</v>
      </c>
      <c r="AV219" s="14" t="s">
        <v>86</v>
      </c>
      <c r="AW219" s="14" t="s">
        <v>32</v>
      </c>
      <c r="AX219" s="14" t="s">
        <v>84</v>
      </c>
      <c r="AY219" s="254" t="s">
        <v>140</v>
      </c>
    </row>
    <row r="220" s="2" customFormat="1" ht="44.25" customHeight="1">
      <c r="A220" s="38"/>
      <c r="B220" s="39"/>
      <c r="C220" s="219" t="s">
        <v>453</v>
      </c>
      <c r="D220" s="219" t="s">
        <v>143</v>
      </c>
      <c r="E220" s="220" t="s">
        <v>1527</v>
      </c>
      <c r="F220" s="221" t="s">
        <v>1528</v>
      </c>
      <c r="G220" s="222" t="s">
        <v>292</v>
      </c>
      <c r="H220" s="223">
        <v>70.361000000000004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41</v>
      </c>
      <c r="O220" s="91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620</v>
      </c>
      <c r="AT220" s="231" t="s">
        <v>143</v>
      </c>
      <c r="AU220" s="231" t="s">
        <v>86</v>
      </c>
      <c r="AY220" s="17" t="s">
        <v>140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84</v>
      </c>
      <c r="BK220" s="232">
        <f>ROUND(I220*H220,2)</f>
        <v>0</v>
      </c>
      <c r="BL220" s="17" t="s">
        <v>620</v>
      </c>
      <c r="BM220" s="231" t="s">
        <v>1529</v>
      </c>
    </row>
    <row r="221" s="13" customFormat="1">
      <c r="A221" s="13"/>
      <c r="B221" s="233"/>
      <c r="C221" s="234"/>
      <c r="D221" s="235" t="s">
        <v>149</v>
      </c>
      <c r="E221" s="236" t="s">
        <v>1</v>
      </c>
      <c r="F221" s="237" t="s">
        <v>1530</v>
      </c>
      <c r="G221" s="234"/>
      <c r="H221" s="236" t="s">
        <v>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149</v>
      </c>
      <c r="AU221" s="243" t="s">
        <v>86</v>
      </c>
      <c r="AV221" s="13" t="s">
        <v>84</v>
      </c>
      <c r="AW221" s="13" t="s">
        <v>32</v>
      </c>
      <c r="AX221" s="13" t="s">
        <v>76</v>
      </c>
      <c r="AY221" s="243" t="s">
        <v>140</v>
      </c>
    </row>
    <row r="222" s="14" customFormat="1">
      <c r="A222" s="14"/>
      <c r="B222" s="244"/>
      <c r="C222" s="245"/>
      <c r="D222" s="235" t="s">
        <v>149</v>
      </c>
      <c r="E222" s="246" t="s">
        <v>1</v>
      </c>
      <c r="F222" s="247" t="s">
        <v>1531</v>
      </c>
      <c r="G222" s="245"/>
      <c r="H222" s="248">
        <v>67.867999999999995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149</v>
      </c>
      <c r="AU222" s="254" t="s">
        <v>86</v>
      </c>
      <c r="AV222" s="14" t="s">
        <v>86</v>
      </c>
      <c r="AW222" s="14" t="s">
        <v>32</v>
      </c>
      <c r="AX222" s="14" t="s">
        <v>76</v>
      </c>
      <c r="AY222" s="254" t="s">
        <v>140</v>
      </c>
    </row>
    <row r="223" s="14" customFormat="1">
      <c r="A223" s="14"/>
      <c r="B223" s="244"/>
      <c r="C223" s="245"/>
      <c r="D223" s="235" t="s">
        <v>149</v>
      </c>
      <c r="E223" s="246" t="s">
        <v>1</v>
      </c>
      <c r="F223" s="247" t="s">
        <v>1532</v>
      </c>
      <c r="G223" s="245"/>
      <c r="H223" s="248">
        <v>2.4929999999999999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149</v>
      </c>
      <c r="AU223" s="254" t="s">
        <v>86</v>
      </c>
      <c r="AV223" s="14" t="s">
        <v>86</v>
      </c>
      <c r="AW223" s="14" t="s">
        <v>32</v>
      </c>
      <c r="AX223" s="14" t="s">
        <v>76</v>
      </c>
      <c r="AY223" s="254" t="s">
        <v>140</v>
      </c>
    </row>
    <row r="224" s="15" customFormat="1">
      <c r="A224" s="15"/>
      <c r="B224" s="258"/>
      <c r="C224" s="259"/>
      <c r="D224" s="235" t="s">
        <v>149</v>
      </c>
      <c r="E224" s="260" t="s">
        <v>1</v>
      </c>
      <c r="F224" s="261" t="s">
        <v>301</v>
      </c>
      <c r="G224" s="259"/>
      <c r="H224" s="262">
        <v>70.36099999999999</v>
      </c>
      <c r="I224" s="263"/>
      <c r="J224" s="259"/>
      <c r="K224" s="259"/>
      <c r="L224" s="264"/>
      <c r="M224" s="265"/>
      <c r="N224" s="266"/>
      <c r="O224" s="266"/>
      <c r="P224" s="266"/>
      <c r="Q224" s="266"/>
      <c r="R224" s="266"/>
      <c r="S224" s="266"/>
      <c r="T224" s="267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8" t="s">
        <v>149</v>
      </c>
      <c r="AU224" s="268" t="s">
        <v>86</v>
      </c>
      <c r="AV224" s="15" t="s">
        <v>164</v>
      </c>
      <c r="AW224" s="15" t="s">
        <v>32</v>
      </c>
      <c r="AX224" s="15" t="s">
        <v>84</v>
      </c>
      <c r="AY224" s="268" t="s">
        <v>140</v>
      </c>
    </row>
    <row r="225" s="2" customFormat="1" ht="55.5" customHeight="1">
      <c r="A225" s="38"/>
      <c r="B225" s="39"/>
      <c r="C225" s="219" t="s">
        <v>458</v>
      </c>
      <c r="D225" s="219" t="s">
        <v>143</v>
      </c>
      <c r="E225" s="220" t="s">
        <v>1533</v>
      </c>
      <c r="F225" s="221" t="s">
        <v>1534</v>
      </c>
      <c r="G225" s="222" t="s">
        <v>292</v>
      </c>
      <c r="H225" s="223">
        <v>211.083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41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620</v>
      </c>
      <c r="AT225" s="231" t="s">
        <v>143</v>
      </c>
      <c r="AU225" s="231" t="s">
        <v>86</v>
      </c>
      <c r="AY225" s="17" t="s">
        <v>140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84</v>
      </c>
      <c r="BK225" s="232">
        <f>ROUND(I225*H225,2)</f>
        <v>0</v>
      </c>
      <c r="BL225" s="17" t="s">
        <v>620</v>
      </c>
      <c r="BM225" s="231" t="s">
        <v>1535</v>
      </c>
    </row>
    <row r="226" s="13" customFormat="1">
      <c r="A226" s="13"/>
      <c r="B226" s="233"/>
      <c r="C226" s="234"/>
      <c r="D226" s="235" t="s">
        <v>149</v>
      </c>
      <c r="E226" s="236" t="s">
        <v>1</v>
      </c>
      <c r="F226" s="237" t="s">
        <v>1536</v>
      </c>
      <c r="G226" s="234"/>
      <c r="H226" s="236" t="s">
        <v>1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149</v>
      </c>
      <c r="AU226" s="243" t="s">
        <v>86</v>
      </c>
      <c r="AV226" s="13" t="s">
        <v>84</v>
      </c>
      <c r="AW226" s="13" t="s">
        <v>32</v>
      </c>
      <c r="AX226" s="13" t="s">
        <v>76</v>
      </c>
      <c r="AY226" s="243" t="s">
        <v>140</v>
      </c>
    </row>
    <row r="227" s="14" customFormat="1">
      <c r="A227" s="14"/>
      <c r="B227" s="244"/>
      <c r="C227" s="245"/>
      <c r="D227" s="235" t="s">
        <v>149</v>
      </c>
      <c r="E227" s="246" t="s">
        <v>1</v>
      </c>
      <c r="F227" s="247" t="s">
        <v>1537</v>
      </c>
      <c r="G227" s="245"/>
      <c r="H227" s="248">
        <v>211.083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149</v>
      </c>
      <c r="AU227" s="254" t="s">
        <v>86</v>
      </c>
      <c r="AV227" s="14" t="s">
        <v>86</v>
      </c>
      <c r="AW227" s="14" t="s">
        <v>32</v>
      </c>
      <c r="AX227" s="14" t="s">
        <v>84</v>
      </c>
      <c r="AY227" s="254" t="s">
        <v>140</v>
      </c>
    </row>
    <row r="228" s="2" customFormat="1" ht="33" customHeight="1">
      <c r="A228" s="38"/>
      <c r="B228" s="39"/>
      <c r="C228" s="219" t="s">
        <v>434</v>
      </c>
      <c r="D228" s="219" t="s">
        <v>143</v>
      </c>
      <c r="E228" s="220" t="s">
        <v>1538</v>
      </c>
      <c r="F228" s="221" t="s">
        <v>1539</v>
      </c>
      <c r="G228" s="222" t="s">
        <v>320</v>
      </c>
      <c r="H228" s="223">
        <v>119.614</v>
      </c>
      <c r="I228" s="224"/>
      <c r="J228" s="225">
        <f>ROUND(I228*H228,2)</f>
        <v>0</v>
      </c>
      <c r="K228" s="226"/>
      <c r="L228" s="44"/>
      <c r="M228" s="227" t="s">
        <v>1</v>
      </c>
      <c r="N228" s="228" t="s">
        <v>41</v>
      </c>
      <c r="O228" s="91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620</v>
      </c>
      <c r="AT228" s="231" t="s">
        <v>143</v>
      </c>
      <c r="AU228" s="231" t="s">
        <v>86</v>
      </c>
      <c r="AY228" s="17" t="s">
        <v>140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84</v>
      </c>
      <c r="BK228" s="232">
        <f>ROUND(I228*H228,2)</f>
        <v>0</v>
      </c>
      <c r="BL228" s="17" t="s">
        <v>620</v>
      </c>
      <c r="BM228" s="231" t="s">
        <v>1540</v>
      </c>
    </row>
    <row r="229" s="14" customFormat="1">
      <c r="A229" s="14"/>
      <c r="B229" s="244"/>
      <c r="C229" s="245"/>
      <c r="D229" s="235" t="s">
        <v>149</v>
      </c>
      <c r="E229" s="246" t="s">
        <v>1</v>
      </c>
      <c r="F229" s="247" t="s">
        <v>1541</v>
      </c>
      <c r="G229" s="245"/>
      <c r="H229" s="248">
        <v>119.614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149</v>
      </c>
      <c r="AU229" s="254" t="s">
        <v>86</v>
      </c>
      <c r="AV229" s="14" t="s">
        <v>86</v>
      </c>
      <c r="AW229" s="14" t="s">
        <v>32</v>
      </c>
      <c r="AX229" s="14" t="s">
        <v>84</v>
      </c>
      <c r="AY229" s="254" t="s">
        <v>140</v>
      </c>
    </row>
    <row r="230" s="2" customFormat="1" ht="55.5" customHeight="1">
      <c r="A230" s="38"/>
      <c r="B230" s="39"/>
      <c r="C230" s="219" t="s">
        <v>468</v>
      </c>
      <c r="D230" s="219" t="s">
        <v>143</v>
      </c>
      <c r="E230" s="220" t="s">
        <v>1542</v>
      </c>
      <c r="F230" s="221" t="s">
        <v>1543</v>
      </c>
      <c r="G230" s="222" t="s">
        <v>413</v>
      </c>
      <c r="H230" s="223">
        <v>47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41</v>
      </c>
      <c r="O230" s="91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620</v>
      </c>
      <c r="AT230" s="231" t="s">
        <v>143</v>
      </c>
      <c r="AU230" s="231" t="s">
        <v>86</v>
      </c>
      <c r="AY230" s="17" t="s">
        <v>140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84</v>
      </c>
      <c r="BK230" s="232">
        <f>ROUND(I230*H230,2)</f>
        <v>0</v>
      </c>
      <c r="BL230" s="17" t="s">
        <v>620</v>
      </c>
      <c r="BM230" s="231" t="s">
        <v>1544</v>
      </c>
    </row>
    <row r="231" s="13" customFormat="1">
      <c r="A231" s="13"/>
      <c r="B231" s="233"/>
      <c r="C231" s="234"/>
      <c r="D231" s="235" t="s">
        <v>149</v>
      </c>
      <c r="E231" s="236" t="s">
        <v>1</v>
      </c>
      <c r="F231" s="237" t="s">
        <v>1545</v>
      </c>
      <c r="G231" s="234"/>
      <c r="H231" s="236" t="s">
        <v>1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149</v>
      </c>
      <c r="AU231" s="243" t="s">
        <v>86</v>
      </c>
      <c r="AV231" s="13" t="s">
        <v>84</v>
      </c>
      <c r="AW231" s="13" t="s">
        <v>32</v>
      </c>
      <c r="AX231" s="13" t="s">
        <v>76</v>
      </c>
      <c r="AY231" s="243" t="s">
        <v>140</v>
      </c>
    </row>
    <row r="232" s="14" customFormat="1">
      <c r="A232" s="14"/>
      <c r="B232" s="244"/>
      <c r="C232" s="245"/>
      <c r="D232" s="235" t="s">
        <v>149</v>
      </c>
      <c r="E232" s="246" t="s">
        <v>1</v>
      </c>
      <c r="F232" s="247" t="s">
        <v>533</v>
      </c>
      <c r="G232" s="245"/>
      <c r="H232" s="248">
        <v>47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149</v>
      </c>
      <c r="AU232" s="254" t="s">
        <v>86</v>
      </c>
      <c r="AV232" s="14" t="s">
        <v>86</v>
      </c>
      <c r="AW232" s="14" t="s">
        <v>32</v>
      </c>
      <c r="AX232" s="14" t="s">
        <v>84</v>
      </c>
      <c r="AY232" s="254" t="s">
        <v>140</v>
      </c>
    </row>
    <row r="233" s="2" customFormat="1" ht="55.5" customHeight="1">
      <c r="A233" s="38"/>
      <c r="B233" s="39"/>
      <c r="C233" s="219" t="s">
        <v>474</v>
      </c>
      <c r="D233" s="219" t="s">
        <v>143</v>
      </c>
      <c r="E233" s="220" t="s">
        <v>1546</v>
      </c>
      <c r="F233" s="221" t="s">
        <v>1547</v>
      </c>
      <c r="G233" s="222" t="s">
        <v>413</v>
      </c>
      <c r="H233" s="223">
        <v>109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41</v>
      </c>
      <c r="O233" s="91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620</v>
      </c>
      <c r="AT233" s="231" t="s">
        <v>143</v>
      </c>
      <c r="AU233" s="231" t="s">
        <v>86</v>
      </c>
      <c r="AY233" s="17" t="s">
        <v>140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84</v>
      </c>
      <c r="BK233" s="232">
        <f>ROUND(I233*H233,2)</f>
        <v>0</v>
      </c>
      <c r="BL233" s="17" t="s">
        <v>620</v>
      </c>
      <c r="BM233" s="231" t="s">
        <v>1548</v>
      </c>
    </row>
    <row r="234" s="13" customFormat="1">
      <c r="A234" s="13"/>
      <c r="B234" s="233"/>
      <c r="C234" s="234"/>
      <c r="D234" s="235" t="s">
        <v>149</v>
      </c>
      <c r="E234" s="236" t="s">
        <v>1</v>
      </c>
      <c r="F234" s="237" t="s">
        <v>1549</v>
      </c>
      <c r="G234" s="234"/>
      <c r="H234" s="236" t="s">
        <v>1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149</v>
      </c>
      <c r="AU234" s="243" t="s">
        <v>86</v>
      </c>
      <c r="AV234" s="13" t="s">
        <v>84</v>
      </c>
      <c r="AW234" s="13" t="s">
        <v>32</v>
      </c>
      <c r="AX234" s="13" t="s">
        <v>76</v>
      </c>
      <c r="AY234" s="243" t="s">
        <v>140</v>
      </c>
    </row>
    <row r="235" s="14" customFormat="1">
      <c r="A235" s="14"/>
      <c r="B235" s="244"/>
      <c r="C235" s="245"/>
      <c r="D235" s="235" t="s">
        <v>149</v>
      </c>
      <c r="E235" s="246" t="s">
        <v>1</v>
      </c>
      <c r="F235" s="247" t="s">
        <v>1184</v>
      </c>
      <c r="G235" s="245"/>
      <c r="H235" s="248">
        <v>109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149</v>
      </c>
      <c r="AU235" s="254" t="s">
        <v>86</v>
      </c>
      <c r="AV235" s="14" t="s">
        <v>86</v>
      </c>
      <c r="AW235" s="14" t="s">
        <v>32</v>
      </c>
      <c r="AX235" s="14" t="s">
        <v>84</v>
      </c>
      <c r="AY235" s="254" t="s">
        <v>140</v>
      </c>
    </row>
    <row r="236" s="2" customFormat="1" ht="16.5" customHeight="1">
      <c r="A236" s="38"/>
      <c r="B236" s="39"/>
      <c r="C236" s="269" t="s">
        <v>478</v>
      </c>
      <c r="D236" s="269" t="s">
        <v>334</v>
      </c>
      <c r="E236" s="270" t="s">
        <v>335</v>
      </c>
      <c r="F236" s="271" t="s">
        <v>336</v>
      </c>
      <c r="G236" s="272" t="s">
        <v>320</v>
      </c>
      <c r="H236" s="273">
        <v>47.399999999999999</v>
      </c>
      <c r="I236" s="274"/>
      <c r="J236" s="275">
        <f>ROUND(I236*H236,2)</f>
        <v>0</v>
      </c>
      <c r="K236" s="276"/>
      <c r="L236" s="277"/>
      <c r="M236" s="278" t="s">
        <v>1</v>
      </c>
      <c r="N236" s="279" t="s">
        <v>41</v>
      </c>
      <c r="O236" s="91"/>
      <c r="P236" s="229">
        <f>O236*H236</f>
        <v>0</v>
      </c>
      <c r="Q236" s="229">
        <v>1</v>
      </c>
      <c r="R236" s="229">
        <f>Q236*H236</f>
        <v>47.399999999999999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190</v>
      </c>
      <c r="AT236" s="231" t="s">
        <v>334</v>
      </c>
      <c r="AU236" s="231" t="s">
        <v>86</v>
      </c>
      <c r="AY236" s="17" t="s">
        <v>140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84</v>
      </c>
      <c r="BK236" s="232">
        <f>ROUND(I236*H236,2)</f>
        <v>0</v>
      </c>
      <c r="BL236" s="17" t="s">
        <v>164</v>
      </c>
      <c r="BM236" s="231" t="s">
        <v>1550</v>
      </c>
    </row>
    <row r="237" s="14" customFormat="1">
      <c r="A237" s="14"/>
      <c r="B237" s="244"/>
      <c r="C237" s="245"/>
      <c r="D237" s="235" t="s">
        <v>149</v>
      </c>
      <c r="E237" s="246" t="s">
        <v>1</v>
      </c>
      <c r="F237" s="247" t="s">
        <v>1551</v>
      </c>
      <c r="G237" s="245"/>
      <c r="H237" s="248">
        <v>65.400000000000006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149</v>
      </c>
      <c r="AU237" s="254" t="s">
        <v>86</v>
      </c>
      <c r="AV237" s="14" t="s">
        <v>86</v>
      </c>
      <c r="AW237" s="14" t="s">
        <v>32</v>
      </c>
      <c r="AX237" s="14" t="s">
        <v>76</v>
      </c>
      <c r="AY237" s="254" t="s">
        <v>140</v>
      </c>
    </row>
    <row r="238" s="13" customFormat="1">
      <c r="A238" s="13"/>
      <c r="B238" s="233"/>
      <c r="C238" s="234"/>
      <c r="D238" s="235" t="s">
        <v>149</v>
      </c>
      <c r="E238" s="236" t="s">
        <v>1</v>
      </c>
      <c r="F238" s="237" t="s">
        <v>1552</v>
      </c>
      <c r="G238" s="234"/>
      <c r="H238" s="236" t="s">
        <v>1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149</v>
      </c>
      <c r="AU238" s="243" t="s">
        <v>86</v>
      </c>
      <c r="AV238" s="13" t="s">
        <v>84</v>
      </c>
      <c r="AW238" s="13" t="s">
        <v>32</v>
      </c>
      <c r="AX238" s="13" t="s">
        <v>76</v>
      </c>
      <c r="AY238" s="243" t="s">
        <v>140</v>
      </c>
    </row>
    <row r="239" s="14" customFormat="1">
      <c r="A239" s="14"/>
      <c r="B239" s="244"/>
      <c r="C239" s="245"/>
      <c r="D239" s="235" t="s">
        <v>149</v>
      </c>
      <c r="E239" s="246" t="s">
        <v>1</v>
      </c>
      <c r="F239" s="247" t="s">
        <v>1553</v>
      </c>
      <c r="G239" s="245"/>
      <c r="H239" s="248">
        <v>-8.1750000000000007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149</v>
      </c>
      <c r="AU239" s="254" t="s">
        <v>86</v>
      </c>
      <c r="AV239" s="14" t="s">
        <v>86</v>
      </c>
      <c r="AW239" s="14" t="s">
        <v>32</v>
      </c>
      <c r="AX239" s="14" t="s">
        <v>76</v>
      </c>
      <c r="AY239" s="254" t="s">
        <v>140</v>
      </c>
    </row>
    <row r="240" s="13" customFormat="1">
      <c r="A240" s="13"/>
      <c r="B240" s="233"/>
      <c r="C240" s="234"/>
      <c r="D240" s="235" t="s">
        <v>149</v>
      </c>
      <c r="E240" s="236" t="s">
        <v>1</v>
      </c>
      <c r="F240" s="237" t="s">
        <v>1554</v>
      </c>
      <c r="G240" s="234"/>
      <c r="H240" s="236" t="s">
        <v>1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149</v>
      </c>
      <c r="AU240" s="243" t="s">
        <v>86</v>
      </c>
      <c r="AV240" s="13" t="s">
        <v>84</v>
      </c>
      <c r="AW240" s="13" t="s">
        <v>32</v>
      </c>
      <c r="AX240" s="13" t="s">
        <v>76</v>
      </c>
      <c r="AY240" s="243" t="s">
        <v>140</v>
      </c>
    </row>
    <row r="241" s="14" customFormat="1">
      <c r="A241" s="14"/>
      <c r="B241" s="244"/>
      <c r="C241" s="245"/>
      <c r="D241" s="235" t="s">
        <v>149</v>
      </c>
      <c r="E241" s="246" t="s">
        <v>1</v>
      </c>
      <c r="F241" s="247" t="s">
        <v>1555</v>
      </c>
      <c r="G241" s="245"/>
      <c r="H241" s="248">
        <v>-4.2750000000000004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149</v>
      </c>
      <c r="AU241" s="254" t="s">
        <v>86</v>
      </c>
      <c r="AV241" s="14" t="s">
        <v>86</v>
      </c>
      <c r="AW241" s="14" t="s">
        <v>32</v>
      </c>
      <c r="AX241" s="14" t="s">
        <v>76</v>
      </c>
      <c r="AY241" s="254" t="s">
        <v>140</v>
      </c>
    </row>
    <row r="242" s="13" customFormat="1">
      <c r="A242" s="13"/>
      <c r="B242" s="233"/>
      <c r="C242" s="234"/>
      <c r="D242" s="235" t="s">
        <v>149</v>
      </c>
      <c r="E242" s="236" t="s">
        <v>1</v>
      </c>
      <c r="F242" s="237" t="s">
        <v>1556</v>
      </c>
      <c r="G242" s="234"/>
      <c r="H242" s="236" t="s">
        <v>1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149</v>
      </c>
      <c r="AU242" s="243" t="s">
        <v>86</v>
      </c>
      <c r="AV242" s="13" t="s">
        <v>84</v>
      </c>
      <c r="AW242" s="13" t="s">
        <v>32</v>
      </c>
      <c r="AX242" s="13" t="s">
        <v>76</v>
      </c>
      <c r="AY242" s="243" t="s">
        <v>140</v>
      </c>
    </row>
    <row r="243" s="14" customFormat="1">
      <c r="A243" s="14"/>
      <c r="B243" s="244"/>
      <c r="C243" s="245"/>
      <c r="D243" s="235" t="s">
        <v>149</v>
      </c>
      <c r="E243" s="246" t="s">
        <v>1</v>
      </c>
      <c r="F243" s="247" t="s">
        <v>1557</v>
      </c>
      <c r="G243" s="245"/>
      <c r="H243" s="248">
        <v>-29.25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149</v>
      </c>
      <c r="AU243" s="254" t="s">
        <v>86</v>
      </c>
      <c r="AV243" s="14" t="s">
        <v>86</v>
      </c>
      <c r="AW243" s="14" t="s">
        <v>32</v>
      </c>
      <c r="AX243" s="14" t="s">
        <v>76</v>
      </c>
      <c r="AY243" s="254" t="s">
        <v>140</v>
      </c>
    </row>
    <row r="244" s="15" customFormat="1">
      <c r="A244" s="15"/>
      <c r="B244" s="258"/>
      <c r="C244" s="259"/>
      <c r="D244" s="235" t="s">
        <v>149</v>
      </c>
      <c r="E244" s="260" t="s">
        <v>1</v>
      </c>
      <c r="F244" s="261" t="s">
        <v>301</v>
      </c>
      <c r="G244" s="259"/>
      <c r="H244" s="262">
        <v>23.70000000000001</v>
      </c>
      <c r="I244" s="263"/>
      <c r="J244" s="259"/>
      <c r="K244" s="259"/>
      <c r="L244" s="264"/>
      <c r="M244" s="265"/>
      <c r="N244" s="266"/>
      <c r="O244" s="266"/>
      <c r="P244" s="266"/>
      <c r="Q244" s="266"/>
      <c r="R244" s="266"/>
      <c r="S244" s="266"/>
      <c r="T244" s="267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8" t="s">
        <v>149</v>
      </c>
      <c r="AU244" s="268" t="s">
        <v>86</v>
      </c>
      <c r="AV244" s="15" t="s">
        <v>164</v>
      </c>
      <c r="AW244" s="15" t="s">
        <v>32</v>
      </c>
      <c r="AX244" s="15" t="s">
        <v>84</v>
      </c>
      <c r="AY244" s="268" t="s">
        <v>140</v>
      </c>
    </row>
    <row r="245" s="14" customFormat="1">
      <c r="A245" s="14"/>
      <c r="B245" s="244"/>
      <c r="C245" s="245"/>
      <c r="D245" s="235" t="s">
        <v>149</v>
      </c>
      <c r="E245" s="245"/>
      <c r="F245" s="247" t="s">
        <v>1558</v>
      </c>
      <c r="G245" s="245"/>
      <c r="H245" s="248">
        <v>47.399999999999999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149</v>
      </c>
      <c r="AU245" s="254" t="s">
        <v>86</v>
      </c>
      <c r="AV245" s="14" t="s">
        <v>86</v>
      </c>
      <c r="AW245" s="14" t="s">
        <v>4</v>
      </c>
      <c r="AX245" s="14" t="s">
        <v>84</v>
      </c>
      <c r="AY245" s="254" t="s">
        <v>140</v>
      </c>
    </row>
    <row r="246" s="2" customFormat="1" ht="33" customHeight="1">
      <c r="A246" s="38"/>
      <c r="B246" s="39"/>
      <c r="C246" s="219" t="s">
        <v>484</v>
      </c>
      <c r="D246" s="219" t="s">
        <v>143</v>
      </c>
      <c r="E246" s="220" t="s">
        <v>1559</v>
      </c>
      <c r="F246" s="221" t="s">
        <v>1560</v>
      </c>
      <c r="G246" s="222" t="s">
        <v>413</v>
      </c>
      <c r="H246" s="223">
        <v>10.5</v>
      </c>
      <c r="I246" s="224"/>
      <c r="J246" s="225">
        <f>ROUND(I246*H246,2)</f>
        <v>0</v>
      </c>
      <c r="K246" s="226"/>
      <c r="L246" s="44"/>
      <c r="M246" s="227" t="s">
        <v>1</v>
      </c>
      <c r="N246" s="228" t="s">
        <v>41</v>
      </c>
      <c r="O246" s="91"/>
      <c r="P246" s="229">
        <f>O246*H246</f>
        <v>0</v>
      </c>
      <c r="Q246" s="229">
        <v>3.0000000000000001E-05</v>
      </c>
      <c r="R246" s="229">
        <f>Q246*H246</f>
        <v>0.00031500000000000001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620</v>
      </c>
      <c r="AT246" s="231" t="s">
        <v>143</v>
      </c>
      <c r="AU246" s="231" t="s">
        <v>86</v>
      </c>
      <c r="AY246" s="17" t="s">
        <v>140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84</v>
      </c>
      <c r="BK246" s="232">
        <f>ROUND(I246*H246,2)</f>
        <v>0</v>
      </c>
      <c r="BL246" s="17" t="s">
        <v>620</v>
      </c>
      <c r="BM246" s="231" t="s">
        <v>1561</v>
      </c>
    </row>
    <row r="247" s="14" customFormat="1">
      <c r="A247" s="14"/>
      <c r="B247" s="244"/>
      <c r="C247" s="245"/>
      <c r="D247" s="235" t="s">
        <v>149</v>
      </c>
      <c r="E247" s="246" t="s">
        <v>1</v>
      </c>
      <c r="F247" s="247" t="s">
        <v>1562</v>
      </c>
      <c r="G247" s="245"/>
      <c r="H247" s="248">
        <v>10.5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149</v>
      </c>
      <c r="AU247" s="254" t="s">
        <v>86</v>
      </c>
      <c r="AV247" s="14" t="s">
        <v>86</v>
      </c>
      <c r="AW247" s="14" t="s">
        <v>32</v>
      </c>
      <c r="AX247" s="14" t="s">
        <v>84</v>
      </c>
      <c r="AY247" s="254" t="s">
        <v>140</v>
      </c>
    </row>
    <row r="248" s="2" customFormat="1" ht="24.15" customHeight="1">
      <c r="A248" s="38"/>
      <c r="B248" s="39"/>
      <c r="C248" s="219" t="s">
        <v>174</v>
      </c>
      <c r="D248" s="219" t="s">
        <v>143</v>
      </c>
      <c r="E248" s="220" t="s">
        <v>1563</v>
      </c>
      <c r="F248" s="221" t="s">
        <v>1564</v>
      </c>
      <c r="G248" s="222" t="s">
        <v>292</v>
      </c>
      <c r="H248" s="223">
        <v>1.9370000000000001</v>
      </c>
      <c r="I248" s="224"/>
      <c r="J248" s="225">
        <f>ROUND(I248*H248,2)</f>
        <v>0</v>
      </c>
      <c r="K248" s="226"/>
      <c r="L248" s="44"/>
      <c r="M248" s="227" t="s">
        <v>1</v>
      </c>
      <c r="N248" s="228" t="s">
        <v>41</v>
      </c>
      <c r="O248" s="91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620</v>
      </c>
      <c r="AT248" s="231" t="s">
        <v>143</v>
      </c>
      <c r="AU248" s="231" t="s">
        <v>86</v>
      </c>
      <c r="AY248" s="17" t="s">
        <v>140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84</v>
      </c>
      <c r="BK248" s="232">
        <f>ROUND(I248*H248,2)</f>
        <v>0</v>
      </c>
      <c r="BL248" s="17" t="s">
        <v>620</v>
      </c>
      <c r="BM248" s="231" t="s">
        <v>1565</v>
      </c>
    </row>
    <row r="249" s="13" customFormat="1">
      <c r="A249" s="13"/>
      <c r="B249" s="233"/>
      <c r="C249" s="234"/>
      <c r="D249" s="235" t="s">
        <v>149</v>
      </c>
      <c r="E249" s="236" t="s">
        <v>1</v>
      </c>
      <c r="F249" s="237" t="s">
        <v>1566</v>
      </c>
      <c r="G249" s="234"/>
      <c r="H249" s="236" t="s">
        <v>1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149</v>
      </c>
      <c r="AU249" s="243" t="s">
        <v>86</v>
      </c>
      <c r="AV249" s="13" t="s">
        <v>84</v>
      </c>
      <c r="AW249" s="13" t="s">
        <v>32</v>
      </c>
      <c r="AX249" s="13" t="s">
        <v>76</v>
      </c>
      <c r="AY249" s="243" t="s">
        <v>140</v>
      </c>
    </row>
    <row r="250" s="14" customFormat="1">
      <c r="A250" s="14"/>
      <c r="B250" s="244"/>
      <c r="C250" s="245"/>
      <c r="D250" s="235" t="s">
        <v>149</v>
      </c>
      <c r="E250" s="246" t="s">
        <v>1</v>
      </c>
      <c r="F250" s="247" t="s">
        <v>1567</v>
      </c>
      <c r="G250" s="245"/>
      <c r="H250" s="248">
        <v>1.484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149</v>
      </c>
      <c r="AU250" s="254" t="s">
        <v>86</v>
      </c>
      <c r="AV250" s="14" t="s">
        <v>86</v>
      </c>
      <c r="AW250" s="14" t="s">
        <v>32</v>
      </c>
      <c r="AX250" s="14" t="s">
        <v>76</v>
      </c>
      <c r="AY250" s="254" t="s">
        <v>140</v>
      </c>
    </row>
    <row r="251" s="13" customFormat="1">
      <c r="A251" s="13"/>
      <c r="B251" s="233"/>
      <c r="C251" s="234"/>
      <c r="D251" s="235" t="s">
        <v>149</v>
      </c>
      <c r="E251" s="236" t="s">
        <v>1</v>
      </c>
      <c r="F251" s="237" t="s">
        <v>1568</v>
      </c>
      <c r="G251" s="234"/>
      <c r="H251" s="236" t="s">
        <v>1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149</v>
      </c>
      <c r="AU251" s="243" t="s">
        <v>86</v>
      </c>
      <c r="AV251" s="13" t="s">
        <v>84</v>
      </c>
      <c r="AW251" s="13" t="s">
        <v>32</v>
      </c>
      <c r="AX251" s="13" t="s">
        <v>76</v>
      </c>
      <c r="AY251" s="243" t="s">
        <v>140</v>
      </c>
    </row>
    <row r="252" s="14" customFormat="1">
      <c r="A252" s="14"/>
      <c r="B252" s="244"/>
      <c r="C252" s="245"/>
      <c r="D252" s="235" t="s">
        <v>149</v>
      </c>
      <c r="E252" s="246" t="s">
        <v>1</v>
      </c>
      <c r="F252" s="247" t="s">
        <v>1569</v>
      </c>
      <c r="G252" s="245"/>
      <c r="H252" s="248">
        <v>0.45300000000000001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149</v>
      </c>
      <c r="AU252" s="254" t="s">
        <v>86</v>
      </c>
      <c r="AV252" s="14" t="s">
        <v>86</v>
      </c>
      <c r="AW252" s="14" t="s">
        <v>32</v>
      </c>
      <c r="AX252" s="14" t="s">
        <v>76</v>
      </c>
      <c r="AY252" s="254" t="s">
        <v>140</v>
      </c>
    </row>
    <row r="253" s="15" customFormat="1">
      <c r="A253" s="15"/>
      <c r="B253" s="258"/>
      <c r="C253" s="259"/>
      <c r="D253" s="235" t="s">
        <v>149</v>
      </c>
      <c r="E253" s="260" t="s">
        <v>1</v>
      </c>
      <c r="F253" s="261" t="s">
        <v>301</v>
      </c>
      <c r="G253" s="259"/>
      <c r="H253" s="262">
        <v>1.9370000000000001</v>
      </c>
      <c r="I253" s="263"/>
      <c r="J253" s="259"/>
      <c r="K253" s="259"/>
      <c r="L253" s="264"/>
      <c r="M253" s="265"/>
      <c r="N253" s="266"/>
      <c r="O253" s="266"/>
      <c r="P253" s="266"/>
      <c r="Q253" s="266"/>
      <c r="R253" s="266"/>
      <c r="S253" s="266"/>
      <c r="T253" s="267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8" t="s">
        <v>149</v>
      </c>
      <c r="AU253" s="268" t="s">
        <v>86</v>
      </c>
      <c r="AV253" s="15" t="s">
        <v>164</v>
      </c>
      <c r="AW253" s="15" t="s">
        <v>32</v>
      </c>
      <c r="AX253" s="15" t="s">
        <v>84</v>
      </c>
      <c r="AY253" s="268" t="s">
        <v>140</v>
      </c>
    </row>
    <row r="254" s="2" customFormat="1" ht="37.8" customHeight="1">
      <c r="A254" s="38"/>
      <c r="B254" s="39"/>
      <c r="C254" s="219" t="s">
        <v>494</v>
      </c>
      <c r="D254" s="219" t="s">
        <v>143</v>
      </c>
      <c r="E254" s="220" t="s">
        <v>1570</v>
      </c>
      <c r="F254" s="221" t="s">
        <v>1571</v>
      </c>
      <c r="G254" s="222" t="s">
        <v>413</v>
      </c>
      <c r="H254" s="223">
        <v>47</v>
      </c>
      <c r="I254" s="224"/>
      <c r="J254" s="225">
        <f>ROUND(I254*H254,2)</f>
        <v>0</v>
      </c>
      <c r="K254" s="226"/>
      <c r="L254" s="44"/>
      <c r="M254" s="227" t="s">
        <v>1</v>
      </c>
      <c r="N254" s="228" t="s">
        <v>41</v>
      </c>
      <c r="O254" s="91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620</v>
      </c>
      <c r="AT254" s="231" t="s">
        <v>143</v>
      </c>
      <c r="AU254" s="231" t="s">
        <v>86</v>
      </c>
      <c r="AY254" s="17" t="s">
        <v>140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84</v>
      </c>
      <c r="BK254" s="232">
        <f>ROUND(I254*H254,2)</f>
        <v>0</v>
      </c>
      <c r="BL254" s="17" t="s">
        <v>620</v>
      </c>
      <c r="BM254" s="231" t="s">
        <v>1572</v>
      </c>
    </row>
    <row r="255" s="14" customFormat="1">
      <c r="A255" s="14"/>
      <c r="B255" s="244"/>
      <c r="C255" s="245"/>
      <c r="D255" s="235" t="s">
        <v>149</v>
      </c>
      <c r="E255" s="246" t="s">
        <v>1</v>
      </c>
      <c r="F255" s="247" t="s">
        <v>533</v>
      </c>
      <c r="G255" s="245"/>
      <c r="H255" s="248">
        <v>47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149</v>
      </c>
      <c r="AU255" s="254" t="s">
        <v>86</v>
      </c>
      <c r="AV255" s="14" t="s">
        <v>86</v>
      </c>
      <c r="AW255" s="14" t="s">
        <v>32</v>
      </c>
      <c r="AX255" s="14" t="s">
        <v>84</v>
      </c>
      <c r="AY255" s="254" t="s">
        <v>140</v>
      </c>
    </row>
    <row r="256" s="2" customFormat="1" ht="37.8" customHeight="1">
      <c r="A256" s="38"/>
      <c r="B256" s="39"/>
      <c r="C256" s="219" t="s">
        <v>499</v>
      </c>
      <c r="D256" s="219" t="s">
        <v>143</v>
      </c>
      <c r="E256" s="220" t="s">
        <v>1573</v>
      </c>
      <c r="F256" s="221" t="s">
        <v>1574</v>
      </c>
      <c r="G256" s="222" t="s">
        <v>413</v>
      </c>
      <c r="H256" s="223">
        <v>109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41</v>
      </c>
      <c r="O256" s="91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620</v>
      </c>
      <c r="AT256" s="231" t="s">
        <v>143</v>
      </c>
      <c r="AU256" s="231" t="s">
        <v>86</v>
      </c>
      <c r="AY256" s="17" t="s">
        <v>140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84</v>
      </c>
      <c r="BK256" s="232">
        <f>ROUND(I256*H256,2)</f>
        <v>0</v>
      </c>
      <c r="BL256" s="17" t="s">
        <v>620</v>
      </c>
      <c r="BM256" s="231" t="s">
        <v>1575</v>
      </c>
    </row>
    <row r="257" s="14" customFormat="1">
      <c r="A257" s="14"/>
      <c r="B257" s="244"/>
      <c r="C257" s="245"/>
      <c r="D257" s="235" t="s">
        <v>149</v>
      </c>
      <c r="E257" s="246" t="s">
        <v>1</v>
      </c>
      <c r="F257" s="247" t="s">
        <v>1184</v>
      </c>
      <c r="G257" s="245"/>
      <c r="H257" s="248">
        <v>109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149</v>
      </c>
      <c r="AU257" s="254" t="s">
        <v>86</v>
      </c>
      <c r="AV257" s="14" t="s">
        <v>86</v>
      </c>
      <c r="AW257" s="14" t="s">
        <v>32</v>
      </c>
      <c r="AX257" s="14" t="s">
        <v>84</v>
      </c>
      <c r="AY257" s="254" t="s">
        <v>140</v>
      </c>
    </row>
    <row r="258" s="2" customFormat="1" ht="33" customHeight="1">
      <c r="A258" s="38"/>
      <c r="B258" s="39"/>
      <c r="C258" s="219" t="s">
        <v>504</v>
      </c>
      <c r="D258" s="219" t="s">
        <v>143</v>
      </c>
      <c r="E258" s="220" t="s">
        <v>1576</v>
      </c>
      <c r="F258" s="221" t="s">
        <v>1577</v>
      </c>
      <c r="G258" s="222" t="s">
        <v>413</v>
      </c>
      <c r="H258" s="223">
        <v>47</v>
      </c>
      <c r="I258" s="224"/>
      <c r="J258" s="225">
        <f>ROUND(I258*H258,2)</f>
        <v>0</v>
      </c>
      <c r="K258" s="226"/>
      <c r="L258" s="44"/>
      <c r="M258" s="227" t="s">
        <v>1</v>
      </c>
      <c r="N258" s="228" t="s">
        <v>41</v>
      </c>
      <c r="O258" s="91"/>
      <c r="P258" s="229">
        <f>O258*H258</f>
        <v>0</v>
      </c>
      <c r="Q258" s="229">
        <v>9.0000000000000006E-05</v>
      </c>
      <c r="R258" s="229">
        <f>Q258*H258</f>
        <v>0.0042300000000000003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620</v>
      </c>
      <c r="AT258" s="231" t="s">
        <v>143</v>
      </c>
      <c r="AU258" s="231" t="s">
        <v>86</v>
      </c>
      <c r="AY258" s="17" t="s">
        <v>140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84</v>
      </c>
      <c r="BK258" s="232">
        <f>ROUND(I258*H258,2)</f>
        <v>0</v>
      </c>
      <c r="BL258" s="17" t="s">
        <v>620</v>
      </c>
      <c r="BM258" s="231" t="s">
        <v>1578</v>
      </c>
    </row>
    <row r="259" s="14" customFormat="1">
      <c r="A259" s="14"/>
      <c r="B259" s="244"/>
      <c r="C259" s="245"/>
      <c r="D259" s="235" t="s">
        <v>149</v>
      </c>
      <c r="E259" s="246" t="s">
        <v>1</v>
      </c>
      <c r="F259" s="247" t="s">
        <v>533</v>
      </c>
      <c r="G259" s="245"/>
      <c r="H259" s="248">
        <v>47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149</v>
      </c>
      <c r="AU259" s="254" t="s">
        <v>86</v>
      </c>
      <c r="AV259" s="14" t="s">
        <v>86</v>
      </c>
      <c r="AW259" s="14" t="s">
        <v>32</v>
      </c>
      <c r="AX259" s="14" t="s">
        <v>84</v>
      </c>
      <c r="AY259" s="254" t="s">
        <v>140</v>
      </c>
    </row>
    <row r="260" s="2" customFormat="1" ht="37.8" customHeight="1">
      <c r="A260" s="38"/>
      <c r="B260" s="39"/>
      <c r="C260" s="219" t="s">
        <v>515</v>
      </c>
      <c r="D260" s="219" t="s">
        <v>143</v>
      </c>
      <c r="E260" s="220" t="s">
        <v>1579</v>
      </c>
      <c r="F260" s="221" t="s">
        <v>1580</v>
      </c>
      <c r="G260" s="222" t="s">
        <v>413</v>
      </c>
      <c r="H260" s="223">
        <v>90</v>
      </c>
      <c r="I260" s="224"/>
      <c r="J260" s="225">
        <f>ROUND(I260*H260,2)</f>
        <v>0</v>
      </c>
      <c r="K260" s="226"/>
      <c r="L260" s="44"/>
      <c r="M260" s="227" t="s">
        <v>1</v>
      </c>
      <c r="N260" s="228" t="s">
        <v>41</v>
      </c>
      <c r="O260" s="91"/>
      <c r="P260" s="229">
        <f>O260*H260</f>
        <v>0</v>
      </c>
      <c r="Q260" s="229">
        <v>0.00012</v>
      </c>
      <c r="R260" s="229">
        <f>Q260*H260</f>
        <v>0.010800000000000001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620</v>
      </c>
      <c r="AT260" s="231" t="s">
        <v>143</v>
      </c>
      <c r="AU260" s="231" t="s">
        <v>86</v>
      </c>
      <c r="AY260" s="17" t="s">
        <v>140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84</v>
      </c>
      <c r="BK260" s="232">
        <f>ROUND(I260*H260,2)</f>
        <v>0</v>
      </c>
      <c r="BL260" s="17" t="s">
        <v>620</v>
      </c>
      <c r="BM260" s="231" t="s">
        <v>1581</v>
      </c>
    </row>
    <row r="261" s="14" customFormat="1">
      <c r="A261" s="14"/>
      <c r="B261" s="244"/>
      <c r="C261" s="245"/>
      <c r="D261" s="235" t="s">
        <v>149</v>
      </c>
      <c r="E261" s="246" t="s">
        <v>1</v>
      </c>
      <c r="F261" s="247" t="s">
        <v>1582</v>
      </c>
      <c r="G261" s="245"/>
      <c r="H261" s="248">
        <v>90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149</v>
      </c>
      <c r="AU261" s="254" t="s">
        <v>86</v>
      </c>
      <c r="AV261" s="14" t="s">
        <v>86</v>
      </c>
      <c r="AW261" s="14" t="s">
        <v>32</v>
      </c>
      <c r="AX261" s="14" t="s">
        <v>84</v>
      </c>
      <c r="AY261" s="254" t="s">
        <v>140</v>
      </c>
    </row>
    <row r="262" s="2" customFormat="1" ht="37.8" customHeight="1">
      <c r="A262" s="38"/>
      <c r="B262" s="39"/>
      <c r="C262" s="219" t="s">
        <v>524</v>
      </c>
      <c r="D262" s="219" t="s">
        <v>143</v>
      </c>
      <c r="E262" s="220" t="s">
        <v>1583</v>
      </c>
      <c r="F262" s="221" t="s">
        <v>1584</v>
      </c>
      <c r="G262" s="222" t="s">
        <v>413</v>
      </c>
      <c r="H262" s="223">
        <v>155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41</v>
      </c>
      <c r="O262" s="91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620</v>
      </c>
      <c r="AT262" s="231" t="s">
        <v>143</v>
      </c>
      <c r="AU262" s="231" t="s">
        <v>86</v>
      </c>
      <c r="AY262" s="17" t="s">
        <v>140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84</v>
      </c>
      <c r="BK262" s="232">
        <f>ROUND(I262*H262,2)</f>
        <v>0</v>
      </c>
      <c r="BL262" s="17" t="s">
        <v>620</v>
      </c>
      <c r="BM262" s="231" t="s">
        <v>1585</v>
      </c>
    </row>
    <row r="263" s="13" customFormat="1">
      <c r="A263" s="13"/>
      <c r="B263" s="233"/>
      <c r="C263" s="234"/>
      <c r="D263" s="235" t="s">
        <v>149</v>
      </c>
      <c r="E263" s="236" t="s">
        <v>1</v>
      </c>
      <c r="F263" s="237" t="s">
        <v>1586</v>
      </c>
      <c r="G263" s="234"/>
      <c r="H263" s="236" t="s">
        <v>1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149</v>
      </c>
      <c r="AU263" s="243" t="s">
        <v>86</v>
      </c>
      <c r="AV263" s="13" t="s">
        <v>84</v>
      </c>
      <c r="AW263" s="13" t="s">
        <v>32</v>
      </c>
      <c r="AX263" s="13" t="s">
        <v>76</v>
      </c>
      <c r="AY263" s="243" t="s">
        <v>140</v>
      </c>
    </row>
    <row r="264" s="14" customFormat="1">
      <c r="A264" s="14"/>
      <c r="B264" s="244"/>
      <c r="C264" s="245"/>
      <c r="D264" s="235" t="s">
        <v>149</v>
      </c>
      <c r="E264" s="246" t="s">
        <v>1</v>
      </c>
      <c r="F264" s="247" t="s">
        <v>1587</v>
      </c>
      <c r="G264" s="245"/>
      <c r="H264" s="248">
        <v>155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149</v>
      </c>
      <c r="AU264" s="254" t="s">
        <v>86</v>
      </c>
      <c r="AV264" s="14" t="s">
        <v>86</v>
      </c>
      <c r="AW264" s="14" t="s">
        <v>32</v>
      </c>
      <c r="AX264" s="14" t="s">
        <v>84</v>
      </c>
      <c r="AY264" s="254" t="s">
        <v>140</v>
      </c>
    </row>
    <row r="265" s="2" customFormat="1" ht="24.15" customHeight="1">
      <c r="A265" s="38"/>
      <c r="B265" s="39"/>
      <c r="C265" s="269" t="s">
        <v>527</v>
      </c>
      <c r="D265" s="269" t="s">
        <v>334</v>
      </c>
      <c r="E265" s="270" t="s">
        <v>1588</v>
      </c>
      <c r="F265" s="271" t="s">
        <v>1589</v>
      </c>
      <c r="G265" s="272" t="s">
        <v>413</v>
      </c>
      <c r="H265" s="273">
        <v>162.75</v>
      </c>
      <c r="I265" s="274"/>
      <c r="J265" s="275">
        <f>ROUND(I265*H265,2)</f>
        <v>0</v>
      </c>
      <c r="K265" s="276"/>
      <c r="L265" s="277"/>
      <c r="M265" s="278" t="s">
        <v>1</v>
      </c>
      <c r="N265" s="279" t="s">
        <v>41</v>
      </c>
      <c r="O265" s="91"/>
      <c r="P265" s="229">
        <f>O265*H265</f>
        <v>0</v>
      </c>
      <c r="Q265" s="229">
        <v>0.00025999999999999998</v>
      </c>
      <c r="R265" s="229">
        <f>Q265*H265</f>
        <v>0.042314999999999998</v>
      </c>
      <c r="S265" s="229">
        <v>0</v>
      </c>
      <c r="T265" s="23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1" t="s">
        <v>1462</v>
      </c>
      <c r="AT265" s="231" t="s">
        <v>334</v>
      </c>
      <c r="AU265" s="231" t="s">
        <v>86</v>
      </c>
      <c r="AY265" s="17" t="s">
        <v>140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7" t="s">
        <v>84</v>
      </c>
      <c r="BK265" s="232">
        <f>ROUND(I265*H265,2)</f>
        <v>0</v>
      </c>
      <c r="BL265" s="17" t="s">
        <v>1462</v>
      </c>
      <c r="BM265" s="231" t="s">
        <v>1590</v>
      </c>
    </row>
    <row r="266" s="14" customFormat="1">
      <c r="A266" s="14"/>
      <c r="B266" s="244"/>
      <c r="C266" s="245"/>
      <c r="D266" s="235" t="s">
        <v>149</v>
      </c>
      <c r="E266" s="246" t="s">
        <v>1</v>
      </c>
      <c r="F266" s="247" t="s">
        <v>1587</v>
      </c>
      <c r="G266" s="245"/>
      <c r="H266" s="248">
        <v>155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149</v>
      </c>
      <c r="AU266" s="254" t="s">
        <v>86</v>
      </c>
      <c r="AV266" s="14" t="s">
        <v>86</v>
      </c>
      <c r="AW266" s="14" t="s">
        <v>32</v>
      </c>
      <c r="AX266" s="14" t="s">
        <v>84</v>
      </c>
      <c r="AY266" s="254" t="s">
        <v>140</v>
      </c>
    </row>
    <row r="267" s="14" customFormat="1">
      <c r="A267" s="14"/>
      <c r="B267" s="244"/>
      <c r="C267" s="245"/>
      <c r="D267" s="235" t="s">
        <v>149</v>
      </c>
      <c r="E267" s="245"/>
      <c r="F267" s="247" t="s">
        <v>1591</v>
      </c>
      <c r="G267" s="245"/>
      <c r="H267" s="248">
        <v>162.75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149</v>
      </c>
      <c r="AU267" s="254" t="s">
        <v>86</v>
      </c>
      <c r="AV267" s="14" t="s">
        <v>86</v>
      </c>
      <c r="AW267" s="14" t="s">
        <v>4</v>
      </c>
      <c r="AX267" s="14" t="s">
        <v>84</v>
      </c>
      <c r="AY267" s="254" t="s">
        <v>140</v>
      </c>
    </row>
    <row r="268" s="2" customFormat="1" ht="37.8" customHeight="1">
      <c r="A268" s="38"/>
      <c r="B268" s="39"/>
      <c r="C268" s="219" t="s">
        <v>533</v>
      </c>
      <c r="D268" s="219" t="s">
        <v>143</v>
      </c>
      <c r="E268" s="220" t="s">
        <v>1592</v>
      </c>
      <c r="F268" s="221" t="s">
        <v>1593</v>
      </c>
      <c r="G268" s="222" t="s">
        <v>413</v>
      </c>
      <c r="H268" s="223">
        <v>173</v>
      </c>
      <c r="I268" s="224"/>
      <c r="J268" s="225">
        <f>ROUND(I268*H268,2)</f>
        <v>0</v>
      </c>
      <c r="K268" s="226"/>
      <c r="L268" s="44"/>
      <c r="M268" s="227" t="s">
        <v>1</v>
      </c>
      <c r="N268" s="228" t="s">
        <v>41</v>
      </c>
      <c r="O268" s="91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620</v>
      </c>
      <c r="AT268" s="231" t="s">
        <v>143</v>
      </c>
      <c r="AU268" s="231" t="s">
        <v>86</v>
      </c>
      <c r="AY268" s="17" t="s">
        <v>140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7" t="s">
        <v>84</v>
      </c>
      <c r="BK268" s="232">
        <f>ROUND(I268*H268,2)</f>
        <v>0</v>
      </c>
      <c r="BL268" s="17" t="s">
        <v>620</v>
      </c>
      <c r="BM268" s="231" t="s">
        <v>1594</v>
      </c>
    </row>
    <row r="269" s="14" customFormat="1">
      <c r="A269" s="14"/>
      <c r="B269" s="244"/>
      <c r="C269" s="245"/>
      <c r="D269" s="235" t="s">
        <v>149</v>
      </c>
      <c r="E269" s="246" t="s">
        <v>1</v>
      </c>
      <c r="F269" s="247" t="s">
        <v>1415</v>
      </c>
      <c r="G269" s="245"/>
      <c r="H269" s="248">
        <v>173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149</v>
      </c>
      <c r="AU269" s="254" t="s">
        <v>86</v>
      </c>
      <c r="AV269" s="14" t="s">
        <v>86</v>
      </c>
      <c r="AW269" s="14" t="s">
        <v>32</v>
      </c>
      <c r="AX269" s="14" t="s">
        <v>84</v>
      </c>
      <c r="AY269" s="254" t="s">
        <v>140</v>
      </c>
    </row>
    <row r="270" s="2" customFormat="1" ht="24.15" customHeight="1">
      <c r="A270" s="38"/>
      <c r="B270" s="39"/>
      <c r="C270" s="269" t="s">
        <v>537</v>
      </c>
      <c r="D270" s="269" t="s">
        <v>334</v>
      </c>
      <c r="E270" s="270" t="s">
        <v>1595</v>
      </c>
      <c r="F270" s="271" t="s">
        <v>1596</v>
      </c>
      <c r="G270" s="272" t="s">
        <v>413</v>
      </c>
      <c r="H270" s="273">
        <v>181.65000000000001</v>
      </c>
      <c r="I270" s="274"/>
      <c r="J270" s="275">
        <f>ROUND(I270*H270,2)</f>
        <v>0</v>
      </c>
      <c r="K270" s="276"/>
      <c r="L270" s="277"/>
      <c r="M270" s="278" t="s">
        <v>1</v>
      </c>
      <c r="N270" s="279" t="s">
        <v>41</v>
      </c>
      <c r="O270" s="91"/>
      <c r="P270" s="229">
        <f>O270*H270</f>
        <v>0</v>
      </c>
      <c r="Q270" s="229">
        <v>0.00035</v>
      </c>
      <c r="R270" s="229">
        <f>Q270*H270</f>
        <v>0.063577499999999995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1462</v>
      </c>
      <c r="AT270" s="231" t="s">
        <v>334</v>
      </c>
      <c r="AU270" s="231" t="s">
        <v>86</v>
      </c>
      <c r="AY270" s="17" t="s">
        <v>140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84</v>
      </c>
      <c r="BK270" s="232">
        <f>ROUND(I270*H270,2)</f>
        <v>0</v>
      </c>
      <c r="BL270" s="17" t="s">
        <v>1462</v>
      </c>
      <c r="BM270" s="231" t="s">
        <v>1597</v>
      </c>
    </row>
    <row r="271" s="14" customFormat="1">
      <c r="A271" s="14"/>
      <c r="B271" s="244"/>
      <c r="C271" s="245"/>
      <c r="D271" s="235" t="s">
        <v>149</v>
      </c>
      <c r="E271" s="246" t="s">
        <v>1</v>
      </c>
      <c r="F271" s="247" t="s">
        <v>1419</v>
      </c>
      <c r="G271" s="245"/>
      <c r="H271" s="248">
        <v>173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149</v>
      </c>
      <c r="AU271" s="254" t="s">
        <v>86</v>
      </c>
      <c r="AV271" s="14" t="s">
        <v>86</v>
      </c>
      <c r="AW271" s="14" t="s">
        <v>32</v>
      </c>
      <c r="AX271" s="14" t="s">
        <v>84</v>
      </c>
      <c r="AY271" s="254" t="s">
        <v>140</v>
      </c>
    </row>
    <row r="272" s="14" customFormat="1">
      <c r="A272" s="14"/>
      <c r="B272" s="244"/>
      <c r="C272" s="245"/>
      <c r="D272" s="235" t="s">
        <v>149</v>
      </c>
      <c r="E272" s="245"/>
      <c r="F272" s="247" t="s">
        <v>1598</v>
      </c>
      <c r="G272" s="245"/>
      <c r="H272" s="248">
        <v>181.65000000000001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149</v>
      </c>
      <c r="AU272" s="254" t="s">
        <v>86</v>
      </c>
      <c r="AV272" s="14" t="s">
        <v>86</v>
      </c>
      <c r="AW272" s="14" t="s">
        <v>4</v>
      </c>
      <c r="AX272" s="14" t="s">
        <v>84</v>
      </c>
      <c r="AY272" s="254" t="s">
        <v>140</v>
      </c>
    </row>
    <row r="273" s="2" customFormat="1" ht="37.8" customHeight="1">
      <c r="A273" s="38"/>
      <c r="B273" s="39"/>
      <c r="C273" s="219" t="s">
        <v>543</v>
      </c>
      <c r="D273" s="219" t="s">
        <v>143</v>
      </c>
      <c r="E273" s="220" t="s">
        <v>1599</v>
      </c>
      <c r="F273" s="221" t="s">
        <v>1600</v>
      </c>
      <c r="G273" s="222" t="s">
        <v>413</v>
      </c>
      <c r="H273" s="223">
        <v>19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41</v>
      </c>
      <c r="O273" s="91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620</v>
      </c>
      <c r="AT273" s="231" t="s">
        <v>143</v>
      </c>
      <c r="AU273" s="231" t="s">
        <v>86</v>
      </c>
      <c r="AY273" s="17" t="s">
        <v>140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84</v>
      </c>
      <c r="BK273" s="232">
        <f>ROUND(I273*H273,2)</f>
        <v>0</v>
      </c>
      <c r="BL273" s="17" t="s">
        <v>620</v>
      </c>
      <c r="BM273" s="231" t="s">
        <v>1601</v>
      </c>
    </row>
    <row r="274" s="13" customFormat="1">
      <c r="A274" s="13"/>
      <c r="B274" s="233"/>
      <c r="C274" s="234"/>
      <c r="D274" s="235" t="s">
        <v>149</v>
      </c>
      <c r="E274" s="236" t="s">
        <v>1</v>
      </c>
      <c r="F274" s="237" t="s">
        <v>787</v>
      </c>
      <c r="G274" s="234"/>
      <c r="H274" s="236" t="s">
        <v>1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149</v>
      </c>
      <c r="AU274" s="243" t="s">
        <v>86</v>
      </c>
      <c r="AV274" s="13" t="s">
        <v>84</v>
      </c>
      <c r="AW274" s="13" t="s">
        <v>32</v>
      </c>
      <c r="AX274" s="13" t="s">
        <v>76</v>
      </c>
      <c r="AY274" s="243" t="s">
        <v>140</v>
      </c>
    </row>
    <row r="275" s="14" customFormat="1">
      <c r="A275" s="14"/>
      <c r="B275" s="244"/>
      <c r="C275" s="245"/>
      <c r="D275" s="235" t="s">
        <v>149</v>
      </c>
      <c r="E275" s="246" t="s">
        <v>1</v>
      </c>
      <c r="F275" s="247" t="s">
        <v>1430</v>
      </c>
      <c r="G275" s="245"/>
      <c r="H275" s="248">
        <v>19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149</v>
      </c>
      <c r="AU275" s="254" t="s">
        <v>86</v>
      </c>
      <c r="AV275" s="14" t="s">
        <v>86</v>
      </c>
      <c r="AW275" s="14" t="s">
        <v>32</v>
      </c>
      <c r="AX275" s="14" t="s">
        <v>84</v>
      </c>
      <c r="AY275" s="254" t="s">
        <v>140</v>
      </c>
    </row>
    <row r="276" s="2" customFormat="1" ht="24.15" customHeight="1">
      <c r="A276" s="38"/>
      <c r="B276" s="39"/>
      <c r="C276" s="269" t="s">
        <v>549</v>
      </c>
      <c r="D276" s="269" t="s">
        <v>334</v>
      </c>
      <c r="E276" s="270" t="s">
        <v>1602</v>
      </c>
      <c r="F276" s="271" t="s">
        <v>1603</v>
      </c>
      <c r="G276" s="272" t="s">
        <v>413</v>
      </c>
      <c r="H276" s="273">
        <v>19.285</v>
      </c>
      <c r="I276" s="274"/>
      <c r="J276" s="275">
        <f>ROUND(I276*H276,2)</f>
        <v>0</v>
      </c>
      <c r="K276" s="276"/>
      <c r="L276" s="277"/>
      <c r="M276" s="278" t="s">
        <v>1</v>
      </c>
      <c r="N276" s="279" t="s">
        <v>41</v>
      </c>
      <c r="O276" s="91"/>
      <c r="P276" s="229">
        <f>O276*H276</f>
        <v>0</v>
      </c>
      <c r="Q276" s="229">
        <v>0.0025999999999999999</v>
      </c>
      <c r="R276" s="229">
        <f>Q276*H276</f>
        <v>0.050140999999999998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1462</v>
      </c>
      <c r="AT276" s="231" t="s">
        <v>334</v>
      </c>
      <c r="AU276" s="231" t="s">
        <v>86</v>
      </c>
      <c r="AY276" s="17" t="s">
        <v>140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84</v>
      </c>
      <c r="BK276" s="232">
        <f>ROUND(I276*H276,2)</f>
        <v>0</v>
      </c>
      <c r="BL276" s="17" t="s">
        <v>1462</v>
      </c>
      <c r="BM276" s="231" t="s">
        <v>1604</v>
      </c>
    </row>
    <row r="277" s="14" customFormat="1">
      <c r="A277" s="14"/>
      <c r="B277" s="244"/>
      <c r="C277" s="245"/>
      <c r="D277" s="235" t="s">
        <v>149</v>
      </c>
      <c r="E277" s="246" t="s">
        <v>1</v>
      </c>
      <c r="F277" s="247" t="s">
        <v>388</v>
      </c>
      <c r="G277" s="245"/>
      <c r="H277" s="248">
        <v>19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149</v>
      </c>
      <c r="AU277" s="254" t="s">
        <v>86</v>
      </c>
      <c r="AV277" s="14" t="s">
        <v>86</v>
      </c>
      <c r="AW277" s="14" t="s">
        <v>32</v>
      </c>
      <c r="AX277" s="14" t="s">
        <v>84</v>
      </c>
      <c r="AY277" s="254" t="s">
        <v>140</v>
      </c>
    </row>
    <row r="278" s="14" customFormat="1">
      <c r="A278" s="14"/>
      <c r="B278" s="244"/>
      <c r="C278" s="245"/>
      <c r="D278" s="235" t="s">
        <v>149</v>
      </c>
      <c r="E278" s="245"/>
      <c r="F278" s="247" t="s">
        <v>1605</v>
      </c>
      <c r="G278" s="245"/>
      <c r="H278" s="248">
        <v>19.285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149</v>
      </c>
      <c r="AU278" s="254" t="s">
        <v>86</v>
      </c>
      <c r="AV278" s="14" t="s">
        <v>86</v>
      </c>
      <c r="AW278" s="14" t="s">
        <v>4</v>
      </c>
      <c r="AX278" s="14" t="s">
        <v>84</v>
      </c>
      <c r="AY278" s="254" t="s">
        <v>140</v>
      </c>
    </row>
    <row r="279" s="2" customFormat="1" ht="44.25" customHeight="1">
      <c r="A279" s="38"/>
      <c r="B279" s="39"/>
      <c r="C279" s="219" t="s">
        <v>555</v>
      </c>
      <c r="D279" s="219" t="s">
        <v>143</v>
      </c>
      <c r="E279" s="220" t="s">
        <v>1606</v>
      </c>
      <c r="F279" s="221" t="s">
        <v>1607</v>
      </c>
      <c r="G279" s="222" t="s">
        <v>352</v>
      </c>
      <c r="H279" s="223">
        <v>0.28000000000000003</v>
      </c>
      <c r="I279" s="224"/>
      <c r="J279" s="225">
        <f>ROUND(I279*H279,2)</f>
        <v>0</v>
      </c>
      <c r="K279" s="226"/>
      <c r="L279" s="44"/>
      <c r="M279" s="227" t="s">
        <v>1</v>
      </c>
      <c r="N279" s="228" t="s">
        <v>41</v>
      </c>
      <c r="O279" s="91"/>
      <c r="P279" s="229">
        <f>O279*H279</f>
        <v>0</v>
      </c>
      <c r="Q279" s="229">
        <v>0.10100000000000001</v>
      </c>
      <c r="R279" s="229">
        <f>Q279*H279</f>
        <v>0.028280000000000003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620</v>
      </c>
      <c r="AT279" s="231" t="s">
        <v>143</v>
      </c>
      <c r="AU279" s="231" t="s">
        <v>86</v>
      </c>
      <c r="AY279" s="17" t="s">
        <v>140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84</v>
      </c>
      <c r="BK279" s="232">
        <f>ROUND(I279*H279,2)</f>
        <v>0</v>
      </c>
      <c r="BL279" s="17" t="s">
        <v>620</v>
      </c>
      <c r="BM279" s="231" t="s">
        <v>1608</v>
      </c>
    </row>
    <row r="280" s="13" customFormat="1">
      <c r="A280" s="13"/>
      <c r="B280" s="233"/>
      <c r="C280" s="234"/>
      <c r="D280" s="235" t="s">
        <v>149</v>
      </c>
      <c r="E280" s="236" t="s">
        <v>1</v>
      </c>
      <c r="F280" s="237" t="s">
        <v>1609</v>
      </c>
      <c r="G280" s="234"/>
      <c r="H280" s="236" t="s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149</v>
      </c>
      <c r="AU280" s="243" t="s">
        <v>86</v>
      </c>
      <c r="AV280" s="13" t="s">
        <v>84</v>
      </c>
      <c r="AW280" s="13" t="s">
        <v>32</v>
      </c>
      <c r="AX280" s="13" t="s">
        <v>76</v>
      </c>
      <c r="AY280" s="243" t="s">
        <v>140</v>
      </c>
    </row>
    <row r="281" s="14" customFormat="1">
      <c r="A281" s="14"/>
      <c r="B281" s="244"/>
      <c r="C281" s="245"/>
      <c r="D281" s="235" t="s">
        <v>149</v>
      </c>
      <c r="E281" s="246" t="s">
        <v>1</v>
      </c>
      <c r="F281" s="247" t="s">
        <v>1610</v>
      </c>
      <c r="G281" s="245"/>
      <c r="H281" s="248">
        <v>0.28000000000000003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149</v>
      </c>
      <c r="AU281" s="254" t="s">
        <v>86</v>
      </c>
      <c r="AV281" s="14" t="s">
        <v>86</v>
      </c>
      <c r="AW281" s="14" t="s">
        <v>32</v>
      </c>
      <c r="AX281" s="14" t="s">
        <v>84</v>
      </c>
      <c r="AY281" s="254" t="s">
        <v>140</v>
      </c>
    </row>
    <row r="282" s="2" customFormat="1" ht="21.75" customHeight="1">
      <c r="A282" s="38"/>
      <c r="B282" s="39"/>
      <c r="C282" s="269" t="s">
        <v>559</v>
      </c>
      <c r="D282" s="269" t="s">
        <v>334</v>
      </c>
      <c r="E282" s="270" t="s">
        <v>1611</v>
      </c>
      <c r="F282" s="271" t="s">
        <v>1612</v>
      </c>
      <c r="G282" s="272" t="s">
        <v>352</v>
      </c>
      <c r="H282" s="273">
        <v>0.28599999999999998</v>
      </c>
      <c r="I282" s="274"/>
      <c r="J282" s="275">
        <f>ROUND(I282*H282,2)</f>
        <v>0</v>
      </c>
      <c r="K282" s="276"/>
      <c r="L282" s="277"/>
      <c r="M282" s="278" t="s">
        <v>1</v>
      </c>
      <c r="N282" s="279" t="s">
        <v>41</v>
      </c>
      <c r="O282" s="91"/>
      <c r="P282" s="229">
        <f>O282*H282</f>
        <v>0</v>
      </c>
      <c r="Q282" s="229">
        <v>0.13100000000000001</v>
      </c>
      <c r="R282" s="229">
        <f>Q282*H282</f>
        <v>0.037465999999999999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1462</v>
      </c>
      <c r="AT282" s="231" t="s">
        <v>334</v>
      </c>
      <c r="AU282" s="231" t="s">
        <v>86</v>
      </c>
      <c r="AY282" s="17" t="s">
        <v>140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84</v>
      </c>
      <c r="BK282" s="232">
        <f>ROUND(I282*H282,2)</f>
        <v>0</v>
      </c>
      <c r="BL282" s="17" t="s">
        <v>1462</v>
      </c>
      <c r="BM282" s="231" t="s">
        <v>1613</v>
      </c>
    </row>
    <row r="283" s="14" customFormat="1">
      <c r="A283" s="14"/>
      <c r="B283" s="244"/>
      <c r="C283" s="245"/>
      <c r="D283" s="235" t="s">
        <v>149</v>
      </c>
      <c r="E283" s="246" t="s">
        <v>1</v>
      </c>
      <c r="F283" s="247" t="s">
        <v>1614</v>
      </c>
      <c r="G283" s="245"/>
      <c r="H283" s="248">
        <v>0.28000000000000003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149</v>
      </c>
      <c r="AU283" s="254" t="s">
        <v>86</v>
      </c>
      <c r="AV283" s="14" t="s">
        <v>86</v>
      </c>
      <c r="AW283" s="14" t="s">
        <v>32</v>
      </c>
      <c r="AX283" s="14" t="s">
        <v>84</v>
      </c>
      <c r="AY283" s="254" t="s">
        <v>140</v>
      </c>
    </row>
    <row r="284" s="14" customFormat="1">
      <c r="A284" s="14"/>
      <c r="B284" s="244"/>
      <c r="C284" s="245"/>
      <c r="D284" s="235" t="s">
        <v>149</v>
      </c>
      <c r="E284" s="245"/>
      <c r="F284" s="247" t="s">
        <v>1615</v>
      </c>
      <c r="G284" s="245"/>
      <c r="H284" s="248">
        <v>0.28599999999999998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149</v>
      </c>
      <c r="AU284" s="254" t="s">
        <v>86</v>
      </c>
      <c r="AV284" s="14" t="s">
        <v>86</v>
      </c>
      <c r="AW284" s="14" t="s">
        <v>4</v>
      </c>
      <c r="AX284" s="14" t="s">
        <v>84</v>
      </c>
      <c r="AY284" s="254" t="s">
        <v>140</v>
      </c>
    </row>
    <row r="285" s="2" customFormat="1" ht="24.15" customHeight="1">
      <c r="A285" s="38"/>
      <c r="B285" s="39"/>
      <c r="C285" s="219" t="s">
        <v>563</v>
      </c>
      <c r="D285" s="219" t="s">
        <v>143</v>
      </c>
      <c r="E285" s="220" t="s">
        <v>1616</v>
      </c>
      <c r="F285" s="221" t="s">
        <v>1617</v>
      </c>
      <c r="G285" s="222" t="s">
        <v>471</v>
      </c>
      <c r="H285" s="223">
        <v>7</v>
      </c>
      <c r="I285" s="224"/>
      <c r="J285" s="225">
        <f>ROUND(I285*H285,2)</f>
        <v>0</v>
      </c>
      <c r="K285" s="226"/>
      <c r="L285" s="44"/>
      <c r="M285" s="227" t="s">
        <v>1</v>
      </c>
      <c r="N285" s="228" t="s">
        <v>41</v>
      </c>
      <c r="O285" s="91"/>
      <c r="P285" s="229">
        <f>O285*H285</f>
        <v>0</v>
      </c>
      <c r="Q285" s="229">
        <v>8.0000000000000007E-05</v>
      </c>
      <c r="R285" s="229">
        <f>Q285*H285</f>
        <v>0.00056000000000000006</v>
      </c>
      <c r="S285" s="229">
        <v>0</v>
      </c>
      <c r="T285" s="23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620</v>
      </c>
      <c r="AT285" s="231" t="s">
        <v>143</v>
      </c>
      <c r="AU285" s="231" t="s">
        <v>86</v>
      </c>
      <c r="AY285" s="17" t="s">
        <v>140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7" t="s">
        <v>84</v>
      </c>
      <c r="BK285" s="232">
        <f>ROUND(I285*H285,2)</f>
        <v>0</v>
      </c>
      <c r="BL285" s="17" t="s">
        <v>620</v>
      </c>
      <c r="BM285" s="231" t="s">
        <v>1618</v>
      </c>
    </row>
    <row r="286" s="14" customFormat="1">
      <c r="A286" s="14"/>
      <c r="B286" s="244"/>
      <c r="C286" s="245"/>
      <c r="D286" s="235" t="s">
        <v>149</v>
      </c>
      <c r="E286" s="246" t="s">
        <v>1</v>
      </c>
      <c r="F286" s="247" t="s">
        <v>183</v>
      </c>
      <c r="G286" s="245"/>
      <c r="H286" s="248">
        <v>7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149</v>
      </c>
      <c r="AU286" s="254" t="s">
        <v>86</v>
      </c>
      <c r="AV286" s="14" t="s">
        <v>86</v>
      </c>
      <c r="AW286" s="14" t="s">
        <v>32</v>
      </c>
      <c r="AX286" s="14" t="s">
        <v>84</v>
      </c>
      <c r="AY286" s="254" t="s">
        <v>140</v>
      </c>
    </row>
    <row r="287" s="2" customFormat="1" ht="24.15" customHeight="1">
      <c r="A287" s="38"/>
      <c r="B287" s="39"/>
      <c r="C287" s="269" t="s">
        <v>568</v>
      </c>
      <c r="D287" s="269" t="s">
        <v>334</v>
      </c>
      <c r="E287" s="270" t="s">
        <v>1619</v>
      </c>
      <c r="F287" s="271" t="s">
        <v>1620</v>
      </c>
      <c r="G287" s="272" t="s">
        <v>413</v>
      </c>
      <c r="H287" s="273">
        <v>9.6389999999999993</v>
      </c>
      <c r="I287" s="274"/>
      <c r="J287" s="275">
        <f>ROUND(I287*H287,2)</f>
        <v>0</v>
      </c>
      <c r="K287" s="276"/>
      <c r="L287" s="277"/>
      <c r="M287" s="278" t="s">
        <v>1</v>
      </c>
      <c r="N287" s="279" t="s">
        <v>41</v>
      </c>
      <c r="O287" s="91"/>
      <c r="P287" s="229">
        <f>O287*H287</f>
        <v>0</v>
      </c>
      <c r="Q287" s="229">
        <v>0.017659999999999999</v>
      </c>
      <c r="R287" s="229">
        <f>Q287*H287</f>
        <v>0.17022473999999999</v>
      </c>
      <c r="S287" s="229">
        <v>0</v>
      </c>
      <c r="T287" s="23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1462</v>
      </c>
      <c r="AT287" s="231" t="s">
        <v>334</v>
      </c>
      <c r="AU287" s="231" t="s">
        <v>86</v>
      </c>
      <c r="AY287" s="17" t="s">
        <v>140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84</v>
      </c>
      <c r="BK287" s="232">
        <f>ROUND(I287*H287,2)</f>
        <v>0</v>
      </c>
      <c r="BL287" s="17" t="s">
        <v>1462</v>
      </c>
      <c r="BM287" s="231" t="s">
        <v>1621</v>
      </c>
    </row>
    <row r="288" s="14" customFormat="1">
      <c r="A288" s="14"/>
      <c r="B288" s="244"/>
      <c r="C288" s="245"/>
      <c r="D288" s="235" t="s">
        <v>149</v>
      </c>
      <c r="E288" s="246" t="s">
        <v>1</v>
      </c>
      <c r="F288" s="247" t="s">
        <v>1622</v>
      </c>
      <c r="G288" s="245"/>
      <c r="H288" s="248">
        <v>9.4499999999999993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149</v>
      </c>
      <c r="AU288" s="254" t="s">
        <v>86</v>
      </c>
      <c r="AV288" s="14" t="s">
        <v>86</v>
      </c>
      <c r="AW288" s="14" t="s">
        <v>32</v>
      </c>
      <c r="AX288" s="14" t="s">
        <v>84</v>
      </c>
      <c r="AY288" s="254" t="s">
        <v>140</v>
      </c>
    </row>
    <row r="289" s="14" customFormat="1">
      <c r="A289" s="14"/>
      <c r="B289" s="244"/>
      <c r="C289" s="245"/>
      <c r="D289" s="235" t="s">
        <v>149</v>
      </c>
      <c r="E289" s="245"/>
      <c r="F289" s="247" t="s">
        <v>1623</v>
      </c>
      <c r="G289" s="245"/>
      <c r="H289" s="248">
        <v>9.6389999999999993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149</v>
      </c>
      <c r="AU289" s="254" t="s">
        <v>86</v>
      </c>
      <c r="AV289" s="14" t="s">
        <v>86</v>
      </c>
      <c r="AW289" s="14" t="s">
        <v>4</v>
      </c>
      <c r="AX289" s="14" t="s">
        <v>84</v>
      </c>
      <c r="AY289" s="254" t="s">
        <v>140</v>
      </c>
    </row>
    <row r="290" s="2" customFormat="1" ht="44.25" customHeight="1">
      <c r="A290" s="38"/>
      <c r="B290" s="39"/>
      <c r="C290" s="219" t="s">
        <v>573</v>
      </c>
      <c r="D290" s="219" t="s">
        <v>143</v>
      </c>
      <c r="E290" s="220" t="s">
        <v>1624</v>
      </c>
      <c r="F290" s="221" t="s">
        <v>1625</v>
      </c>
      <c r="G290" s="222" t="s">
        <v>352</v>
      </c>
      <c r="H290" s="223">
        <v>3.2000000000000002</v>
      </c>
      <c r="I290" s="224"/>
      <c r="J290" s="225">
        <f>ROUND(I290*H290,2)</f>
        <v>0</v>
      </c>
      <c r="K290" s="226"/>
      <c r="L290" s="44"/>
      <c r="M290" s="227" t="s">
        <v>1</v>
      </c>
      <c r="N290" s="228" t="s">
        <v>41</v>
      </c>
      <c r="O290" s="91"/>
      <c r="P290" s="229">
        <f>O290*H290</f>
        <v>0</v>
      </c>
      <c r="Q290" s="229">
        <v>0</v>
      </c>
      <c r="R290" s="229">
        <f>Q290*H290</f>
        <v>0</v>
      </c>
      <c r="S290" s="229">
        <v>0.5</v>
      </c>
      <c r="T290" s="230">
        <f>S290*H290</f>
        <v>1.6000000000000001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1" t="s">
        <v>620</v>
      </c>
      <c r="AT290" s="231" t="s">
        <v>143</v>
      </c>
      <c r="AU290" s="231" t="s">
        <v>86</v>
      </c>
      <c r="AY290" s="17" t="s">
        <v>140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7" t="s">
        <v>84</v>
      </c>
      <c r="BK290" s="232">
        <f>ROUND(I290*H290,2)</f>
        <v>0</v>
      </c>
      <c r="BL290" s="17" t="s">
        <v>620</v>
      </c>
      <c r="BM290" s="231" t="s">
        <v>1626</v>
      </c>
    </row>
    <row r="291" s="14" customFormat="1">
      <c r="A291" s="14"/>
      <c r="B291" s="244"/>
      <c r="C291" s="245"/>
      <c r="D291" s="235" t="s">
        <v>149</v>
      </c>
      <c r="E291" s="246" t="s">
        <v>1</v>
      </c>
      <c r="F291" s="247" t="s">
        <v>1627</v>
      </c>
      <c r="G291" s="245"/>
      <c r="H291" s="248">
        <v>3.2000000000000002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149</v>
      </c>
      <c r="AU291" s="254" t="s">
        <v>86</v>
      </c>
      <c r="AV291" s="14" t="s">
        <v>86</v>
      </c>
      <c r="AW291" s="14" t="s">
        <v>32</v>
      </c>
      <c r="AX291" s="14" t="s">
        <v>84</v>
      </c>
      <c r="AY291" s="254" t="s">
        <v>140</v>
      </c>
    </row>
    <row r="292" s="2" customFormat="1" ht="44.25" customHeight="1">
      <c r="A292" s="38"/>
      <c r="B292" s="39"/>
      <c r="C292" s="219" t="s">
        <v>577</v>
      </c>
      <c r="D292" s="219" t="s">
        <v>143</v>
      </c>
      <c r="E292" s="220" t="s">
        <v>1628</v>
      </c>
      <c r="F292" s="221" t="s">
        <v>1629</v>
      </c>
      <c r="G292" s="222" t="s">
        <v>352</v>
      </c>
      <c r="H292" s="223">
        <v>3.2000000000000002</v>
      </c>
      <c r="I292" s="224"/>
      <c r="J292" s="225">
        <f>ROUND(I292*H292,2)</f>
        <v>0</v>
      </c>
      <c r="K292" s="226"/>
      <c r="L292" s="44"/>
      <c r="M292" s="227" t="s">
        <v>1</v>
      </c>
      <c r="N292" s="228" t="s">
        <v>41</v>
      </c>
      <c r="O292" s="91"/>
      <c r="P292" s="229">
        <f>O292*H292</f>
        <v>0</v>
      </c>
      <c r="Q292" s="229">
        <v>0</v>
      </c>
      <c r="R292" s="229">
        <f>Q292*H292</f>
        <v>0</v>
      </c>
      <c r="S292" s="229">
        <v>0.625</v>
      </c>
      <c r="T292" s="230">
        <f>S292*H292</f>
        <v>2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1" t="s">
        <v>620</v>
      </c>
      <c r="AT292" s="231" t="s">
        <v>143</v>
      </c>
      <c r="AU292" s="231" t="s">
        <v>86</v>
      </c>
      <c r="AY292" s="17" t="s">
        <v>140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7" t="s">
        <v>84</v>
      </c>
      <c r="BK292" s="232">
        <f>ROUND(I292*H292,2)</f>
        <v>0</v>
      </c>
      <c r="BL292" s="17" t="s">
        <v>620</v>
      </c>
      <c r="BM292" s="231" t="s">
        <v>1630</v>
      </c>
    </row>
    <row r="293" s="14" customFormat="1">
      <c r="A293" s="14"/>
      <c r="B293" s="244"/>
      <c r="C293" s="245"/>
      <c r="D293" s="235" t="s">
        <v>149</v>
      </c>
      <c r="E293" s="246" t="s">
        <v>1</v>
      </c>
      <c r="F293" s="247" t="s">
        <v>1627</v>
      </c>
      <c r="G293" s="245"/>
      <c r="H293" s="248">
        <v>3.2000000000000002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149</v>
      </c>
      <c r="AU293" s="254" t="s">
        <v>86</v>
      </c>
      <c r="AV293" s="14" t="s">
        <v>86</v>
      </c>
      <c r="AW293" s="14" t="s">
        <v>32</v>
      </c>
      <c r="AX293" s="14" t="s">
        <v>84</v>
      </c>
      <c r="AY293" s="254" t="s">
        <v>140</v>
      </c>
    </row>
    <row r="294" s="2" customFormat="1" ht="24.15" customHeight="1">
      <c r="A294" s="38"/>
      <c r="B294" s="39"/>
      <c r="C294" s="219" t="s">
        <v>583</v>
      </c>
      <c r="D294" s="219" t="s">
        <v>143</v>
      </c>
      <c r="E294" s="220" t="s">
        <v>1631</v>
      </c>
      <c r="F294" s="221" t="s">
        <v>1632</v>
      </c>
      <c r="G294" s="222" t="s">
        <v>413</v>
      </c>
      <c r="H294" s="223">
        <v>8</v>
      </c>
      <c r="I294" s="224"/>
      <c r="J294" s="225">
        <f>ROUND(I294*H294,2)</f>
        <v>0</v>
      </c>
      <c r="K294" s="226"/>
      <c r="L294" s="44"/>
      <c r="M294" s="227" t="s">
        <v>1</v>
      </c>
      <c r="N294" s="228" t="s">
        <v>41</v>
      </c>
      <c r="O294" s="91"/>
      <c r="P294" s="229">
        <f>O294*H294</f>
        <v>0</v>
      </c>
      <c r="Q294" s="229">
        <v>0.00012</v>
      </c>
      <c r="R294" s="229">
        <f>Q294*H294</f>
        <v>0.00096000000000000002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620</v>
      </c>
      <c r="AT294" s="231" t="s">
        <v>143</v>
      </c>
      <c r="AU294" s="231" t="s">
        <v>86</v>
      </c>
      <c r="AY294" s="17" t="s">
        <v>140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84</v>
      </c>
      <c r="BK294" s="232">
        <f>ROUND(I294*H294,2)</f>
        <v>0</v>
      </c>
      <c r="BL294" s="17" t="s">
        <v>620</v>
      </c>
      <c r="BM294" s="231" t="s">
        <v>1633</v>
      </c>
    </row>
    <row r="295" s="14" customFormat="1">
      <c r="A295" s="14"/>
      <c r="B295" s="244"/>
      <c r="C295" s="245"/>
      <c r="D295" s="235" t="s">
        <v>149</v>
      </c>
      <c r="E295" s="246" t="s">
        <v>1</v>
      </c>
      <c r="F295" s="247" t="s">
        <v>1634</v>
      </c>
      <c r="G295" s="245"/>
      <c r="H295" s="248">
        <v>8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149</v>
      </c>
      <c r="AU295" s="254" t="s">
        <v>86</v>
      </c>
      <c r="AV295" s="14" t="s">
        <v>86</v>
      </c>
      <c r="AW295" s="14" t="s">
        <v>32</v>
      </c>
      <c r="AX295" s="14" t="s">
        <v>84</v>
      </c>
      <c r="AY295" s="254" t="s">
        <v>140</v>
      </c>
    </row>
    <row r="296" s="2" customFormat="1" ht="24.15" customHeight="1">
      <c r="A296" s="38"/>
      <c r="B296" s="39"/>
      <c r="C296" s="219" t="s">
        <v>589</v>
      </c>
      <c r="D296" s="219" t="s">
        <v>143</v>
      </c>
      <c r="E296" s="220" t="s">
        <v>1635</v>
      </c>
      <c r="F296" s="221" t="s">
        <v>1636</v>
      </c>
      <c r="G296" s="222" t="s">
        <v>320</v>
      </c>
      <c r="H296" s="223">
        <v>3.3220000000000001</v>
      </c>
      <c r="I296" s="224"/>
      <c r="J296" s="225">
        <f>ROUND(I296*H296,2)</f>
        <v>0</v>
      </c>
      <c r="K296" s="226"/>
      <c r="L296" s="44"/>
      <c r="M296" s="227" t="s">
        <v>1</v>
      </c>
      <c r="N296" s="228" t="s">
        <v>41</v>
      </c>
      <c r="O296" s="91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1" t="s">
        <v>620</v>
      </c>
      <c r="AT296" s="231" t="s">
        <v>143</v>
      </c>
      <c r="AU296" s="231" t="s">
        <v>86</v>
      </c>
      <c r="AY296" s="17" t="s">
        <v>140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7" t="s">
        <v>84</v>
      </c>
      <c r="BK296" s="232">
        <f>ROUND(I296*H296,2)</f>
        <v>0</v>
      </c>
      <c r="BL296" s="17" t="s">
        <v>620</v>
      </c>
      <c r="BM296" s="231" t="s">
        <v>1637</v>
      </c>
    </row>
    <row r="297" s="13" customFormat="1">
      <c r="A297" s="13"/>
      <c r="B297" s="233"/>
      <c r="C297" s="234"/>
      <c r="D297" s="235" t="s">
        <v>149</v>
      </c>
      <c r="E297" s="236" t="s">
        <v>1</v>
      </c>
      <c r="F297" s="237" t="s">
        <v>1638</v>
      </c>
      <c r="G297" s="234"/>
      <c r="H297" s="236" t="s">
        <v>1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149</v>
      </c>
      <c r="AU297" s="243" t="s">
        <v>86</v>
      </c>
      <c r="AV297" s="13" t="s">
        <v>84</v>
      </c>
      <c r="AW297" s="13" t="s">
        <v>32</v>
      </c>
      <c r="AX297" s="13" t="s">
        <v>76</v>
      </c>
      <c r="AY297" s="243" t="s">
        <v>140</v>
      </c>
    </row>
    <row r="298" s="14" customFormat="1">
      <c r="A298" s="14"/>
      <c r="B298" s="244"/>
      <c r="C298" s="245"/>
      <c r="D298" s="235" t="s">
        <v>149</v>
      </c>
      <c r="E298" s="246" t="s">
        <v>1</v>
      </c>
      <c r="F298" s="247" t="s">
        <v>1639</v>
      </c>
      <c r="G298" s="245"/>
      <c r="H298" s="248">
        <v>1.6319999999999999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149</v>
      </c>
      <c r="AU298" s="254" t="s">
        <v>86</v>
      </c>
      <c r="AV298" s="14" t="s">
        <v>86</v>
      </c>
      <c r="AW298" s="14" t="s">
        <v>32</v>
      </c>
      <c r="AX298" s="14" t="s">
        <v>76</v>
      </c>
      <c r="AY298" s="254" t="s">
        <v>140</v>
      </c>
    </row>
    <row r="299" s="13" customFormat="1">
      <c r="A299" s="13"/>
      <c r="B299" s="233"/>
      <c r="C299" s="234"/>
      <c r="D299" s="235" t="s">
        <v>149</v>
      </c>
      <c r="E299" s="236" t="s">
        <v>1</v>
      </c>
      <c r="F299" s="237" t="s">
        <v>1640</v>
      </c>
      <c r="G299" s="234"/>
      <c r="H299" s="236" t="s">
        <v>1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149</v>
      </c>
      <c r="AU299" s="243" t="s">
        <v>86</v>
      </c>
      <c r="AV299" s="13" t="s">
        <v>84</v>
      </c>
      <c r="AW299" s="13" t="s">
        <v>32</v>
      </c>
      <c r="AX299" s="13" t="s">
        <v>76</v>
      </c>
      <c r="AY299" s="243" t="s">
        <v>140</v>
      </c>
    </row>
    <row r="300" s="14" customFormat="1">
      <c r="A300" s="14"/>
      <c r="B300" s="244"/>
      <c r="C300" s="245"/>
      <c r="D300" s="235" t="s">
        <v>149</v>
      </c>
      <c r="E300" s="246" t="s">
        <v>1</v>
      </c>
      <c r="F300" s="247" t="s">
        <v>1641</v>
      </c>
      <c r="G300" s="245"/>
      <c r="H300" s="248">
        <v>1.69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149</v>
      </c>
      <c r="AU300" s="254" t="s">
        <v>86</v>
      </c>
      <c r="AV300" s="14" t="s">
        <v>86</v>
      </c>
      <c r="AW300" s="14" t="s">
        <v>32</v>
      </c>
      <c r="AX300" s="14" t="s">
        <v>76</v>
      </c>
      <c r="AY300" s="254" t="s">
        <v>140</v>
      </c>
    </row>
    <row r="301" s="15" customFormat="1">
      <c r="A301" s="15"/>
      <c r="B301" s="258"/>
      <c r="C301" s="259"/>
      <c r="D301" s="235" t="s">
        <v>149</v>
      </c>
      <c r="E301" s="260" t="s">
        <v>1</v>
      </c>
      <c r="F301" s="261" t="s">
        <v>301</v>
      </c>
      <c r="G301" s="259"/>
      <c r="H301" s="262">
        <v>3.3220000000000001</v>
      </c>
      <c r="I301" s="263"/>
      <c r="J301" s="259"/>
      <c r="K301" s="259"/>
      <c r="L301" s="264"/>
      <c r="M301" s="265"/>
      <c r="N301" s="266"/>
      <c r="O301" s="266"/>
      <c r="P301" s="266"/>
      <c r="Q301" s="266"/>
      <c r="R301" s="266"/>
      <c r="S301" s="266"/>
      <c r="T301" s="267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8" t="s">
        <v>149</v>
      </c>
      <c r="AU301" s="268" t="s">
        <v>86</v>
      </c>
      <c r="AV301" s="15" t="s">
        <v>164</v>
      </c>
      <c r="AW301" s="15" t="s">
        <v>32</v>
      </c>
      <c r="AX301" s="15" t="s">
        <v>84</v>
      </c>
      <c r="AY301" s="268" t="s">
        <v>140</v>
      </c>
    </row>
    <row r="302" s="2" customFormat="1" ht="37.8" customHeight="1">
      <c r="A302" s="38"/>
      <c r="B302" s="39"/>
      <c r="C302" s="219" t="s">
        <v>593</v>
      </c>
      <c r="D302" s="219" t="s">
        <v>143</v>
      </c>
      <c r="E302" s="220" t="s">
        <v>1642</v>
      </c>
      <c r="F302" s="221" t="s">
        <v>1643</v>
      </c>
      <c r="G302" s="222" t="s">
        <v>320</v>
      </c>
      <c r="H302" s="223">
        <v>8.2750000000000004</v>
      </c>
      <c r="I302" s="224"/>
      <c r="J302" s="225">
        <f>ROUND(I302*H302,2)</f>
        <v>0</v>
      </c>
      <c r="K302" s="226"/>
      <c r="L302" s="44"/>
      <c r="M302" s="227" t="s">
        <v>1</v>
      </c>
      <c r="N302" s="228" t="s">
        <v>41</v>
      </c>
      <c r="O302" s="91"/>
      <c r="P302" s="229">
        <f>O302*H302</f>
        <v>0</v>
      </c>
      <c r="Q302" s="229">
        <v>0</v>
      </c>
      <c r="R302" s="229">
        <f>Q302*H302</f>
        <v>0</v>
      </c>
      <c r="S302" s="229">
        <v>0</v>
      </c>
      <c r="T302" s="23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1" t="s">
        <v>620</v>
      </c>
      <c r="AT302" s="231" t="s">
        <v>143</v>
      </c>
      <c r="AU302" s="231" t="s">
        <v>86</v>
      </c>
      <c r="AY302" s="17" t="s">
        <v>140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7" t="s">
        <v>84</v>
      </c>
      <c r="BK302" s="232">
        <f>ROUND(I302*H302,2)</f>
        <v>0</v>
      </c>
      <c r="BL302" s="17" t="s">
        <v>620</v>
      </c>
      <c r="BM302" s="231" t="s">
        <v>1644</v>
      </c>
    </row>
    <row r="303" s="14" customFormat="1">
      <c r="A303" s="14"/>
      <c r="B303" s="244"/>
      <c r="C303" s="245"/>
      <c r="D303" s="235" t="s">
        <v>149</v>
      </c>
      <c r="E303" s="246" t="s">
        <v>1</v>
      </c>
      <c r="F303" s="247" t="s">
        <v>1645</v>
      </c>
      <c r="G303" s="245"/>
      <c r="H303" s="248">
        <v>4.8959999999999999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149</v>
      </c>
      <c r="AU303" s="254" t="s">
        <v>86</v>
      </c>
      <c r="AV303" s="14" t="s">
        <v>86</v>
      </c>
      <c r="AW303" s="14" t="s">
        <v>32</v>
      </c>
      <c r="AX303" s="14" t="s">
        <v>76</v>
      </c>
      <c r="AY303" s="254" t="s">
        <v>140</v>
      </c>
    </row>
    <row r="304" s="14" customFormat="1">
      <c r="A304" s="14"/>
      <c r="B304" s="244"/>
      <c r="C304" s="245"/>
      <c r="D304" s="235" t="s">
        <v>149</v>
      </c>
      <c r="E304" s="246" t="s">
        <v>1</v>
      </c>
      <c r="F304" s="247" t="s">
        <v>1646</v>
      </c>
      <c r="G304" s="245"/>
      <c r="H304" s="248">
        <v>3.379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149</v>
      </c>
      <c r="AU304" s="254" t="s">
        <v>86</v>
      </c>
      <c r="AV304" s="14" t="s">
        <v>86</v>
      </c>
      <c r="AW304" s="14" t="s">
        <v>32</v>
      </c>
      <c r="AX304" s="14" t="s">
        <v>76</v>
      </c>
      <c r="AY304" s="254" t="s">
        <v>140</v>
      </c>
    </row>
    <row r="305" s="15" customFormat="1">
      <c r="A305" s="15"/>
      <c r="B305" s="258"/>
      <c r="C305" s="259"/>
      <c r="D305" s="235" t="s">
        <v>149</v>
      </c>
      <c r="E305" s="260" t="s">
        <v>1</v>
      </c>
      <c r="F305" s="261" t="s">
        <v>301</v>
      </c>
      <c r="G305" s="259"/>
      <c r="H305" s="262">
        <v>8.2750000000000004</v>
      </c>
      <c r="I305" s="263"/>
      <c r="J305" s="259"/>
      <c r="K305" s="259"/>
      <c r="L305" s="264"/>
      <c r="M305" s="265"/>
      <c r="N305" s="266"/>
      <c r="O305" s="266"/>
      <c r="P305" s="266"/>
      <c r="Q305" s="266"/>
      <c r="R305" s="266"/>
      <c r="S305" s="266"/>
      <c r="T305" s="267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8" t="s">
        <v>149</v>
      </c>
      <c r="AU305" s="268" t="s">
        <v>86</v>
      </c>
      <c r="AV305" s="15" t="s">
        <v>164</v>
      </c>
      <c r="AW305" s="15" t="s">
        <v>32</v>
      </c>
      <c r="AX305" s="15" t="s">
        <v>84</v>
      </c>
      <c r="AY305" s="268" t="s">
        <v>140</v>
      </c>
    </row>
    <row r="306" s="2" customFormat="1" ht="44.25" customHeight="1">
      <c r="A306" s="38"/>
      <c r="B306" s="39"/>
      <c r="C306" s="219" t="s">
        <v>599</v>
      </c>
      <c r="D306" s="219" t="s">
        <v>143</v>
      </c>
      <c r="E306" s="220" t="s">
        <v>1647</v>
      </c>
      <c r="F306" s="221" t="s">
        <v>1648</v>
      </c>
      <c r="G306" s="222" t="s">
        <v>320</v>
      </c>
      <c r="H306" s="223">
        <v>1.6319999999999999</v>
      </c>
      <c r="I306" s="224"/>
      <c r="J306" s="225">
        <f>ROUND(I306*H306,2)</f>
        <v>0</v>
      </c>
      <c r="K306" s="226"/>
      <c r="L306" s="44"/>
      <c r="M306" s="227" t="s">
        <v>1</v>
      </c>
      <c r="N306" s="228" t="s">
        <v>41</v>
      </c>
      <c r="O306" s="91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1" t="s">
        <v>620</v>
      </c>
      <c r="AT306" s="231" t="s">
        <v>143</v>
      </c>
      <c r="AU306" s="231" t="s">
        <v>86</v>
      </c>
      <c r="AY306" s="17" t="s">
        <v>140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7" t="s">
        <v>84</v>
      </c>
      <c r="BK306" s="232">
        <f>ROUND(I306*H306,2)</f>
        <v>0</v>
      </c>
      <c r="BL306" s="17" t="s">
        <v>620</v>
      </c>
      <c r="BM306" s="231" t="s">
        <v>1649</v>
      </c>
    </row>
    <row r="307" s="13" customFormat="1">
      <c r="A307" s="13"/>
      <c r="B307" s="233"/>
      <c r="C307" s="234"/>
      <c r="D307" s="235" t="s">
        <v>149</v>
      </c>
      <c r="E307" s="236" t="s">
        <v>1</v>
      </c>
      <c r="F307" s="237" t="s">
        <v>1650</v>
      </c>
      <c r="G307" s="234"/>
      <c r="H307" s="236" t="s">
        <v>1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149</v>
      </c>
      <c r="AU307" s="243" t="s">
        <v>86</v>
      </c>
      <c r="AV307" s="13" t="s">
        <v>84</v>
      </c>
      <c r="AW307" s="13" t="s">
        <v>32</v>
      </c>
      <c r="AX307" s="13" t="s">
        <v>76</v>
      </c>
      <c r="AY307" s="243" t="s">
        <v>140</v>
      </c>
    </row>
    <row r="308" s="14" customFormat="1">
      <c r="A308" s="14"/>
      <c r="B308" s="244"/>
      <c r="C308" s="245"/>
      <c r="D308" s="235" t="s">
        <v>149</v>
      </c>
      <c r="E308" s="246" t="s">
        <v>1</v>
      </c>
      <c r="F308" s="247" t="s">
        <v>1639</v>
      </c>
      <c r="G308" s="245"/>
      <c r="H308" s="248">
        <v>1.6319999999999999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149</v>
      </c>
      <c r="AU308" s="254" t="s">
        <v>86</v>
      </c>
      <c r="AV308" s="14" t="s">
        <v>86</v>
      </c>
      <c r="AW308" s="14" t="s">
        <v>32</v>
      </c>
      <c r="AX308" s="14" t="s">
        <v>84</v>
      </c>
      <c r="AY308" s="254" t="s">
        <v>140</v>
      </c>
    </row>
    <row r="309" s="2" customFormat="1" ht="37.8" customHeight="1">
      <c r="A309" s="38"/>
      <c r="B309" s="39"/>
      <c r="C309" s="219" t="s">
        <v>605</v>
      </c>
      <c r="D309" s="219" t="s">
        <v>143</v>
      </c>
      <c r="E309" s="220" t="s">
        <v>1651</v>
      </c>
      <c r="F309" s="221" t="s">
        <v>1652</v>
      </c>
      <c r="G309" s="222" t="s">
        <v>352</v>
      </c>
      <c r="H309" s="223">
        <v>6.4000000000000004</v>
      </c>
      <c r="I309" s="224"/>
      <c r="J309" s="225">
        <f>ROUND(I309*H309,2)</f>
        <v>0</v>
      </c>
      <c r="K309" s="226"/>
      <c r="L309" s="44"/>
      <c r="M309" s="227" t="s">
        <v>1</v>
      </c>
      <c r="N309" s="228" t="s">
        <v>41</v>
      </c>
      <c r="O309" s="91"/>
      <c r="P309" s="229">
        <f>O309*H309</f>
        <v>0</v>
      </c>
      <c r="Q309" s="229">
        <v>0</v>
      </c>
      <c r="R309" s="229">
        <f>Q309*H309</f>
        <v>0</v>
      </c>
      <c r="S309" s="229">
        <v>0</v>
      </c>
      <c r="T309" s="230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1" t="s">
        <v>620</v>
      </c>
      <c r="AT309" s="231" t="s">
        <v>143</v>
      </c>
      <c r="AU309" s="231" t="s">
        <v>86</v>
      </c>
      <c r="AY309" s="17" t="s">
        <v>140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7" t="s">
        <v>84</v>
      </c>
      <c r="BK309" s="232">
        <f>ROUND(I309*H309,2)</f>
        <v>0</v>
      </c>
      <c r="BL309" s="17" t="s">
        <v>620</v>
      </c>
      <c r="BM309" s="231" t="s">
        <v>1653</v>
      </c>
    </row>
    <row r="310" s="13" customFormat="1">
      <c r="A310" s="13"/>
      <c r="B310" s="233"/>
      <c r="C310" s="234"/>
      <c r="D310" s="235" t="s">
        <v>149</v>
      </c>
      <c r="E310" s="236" t="s">
        <v>1</v>
      </c>
      <c r="F310" s="237" t="s">
        <v>1654</v>
      </c>
      <c r="G310" s="234"/>
      <c r="H310" s="236" t="s">
        <v>1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149</v>
      </c>
      <c r="AU310" s="243" t="s">
        <v>86</v>
      </c>
      <c r="AV310" s="13" t="s">
        <v>84</v>
      </c>
      <c r="AW310" s="13" t="s">
        <v>32</v>
      </c>
      <c r="AX310" s="13" t="s">
        <v>76</v>
      </c>
      <c r="AY310" s="243" t="s">
        <v>140</v>
      </c>
    </row>
    <row r="311" s="14" customFormat="1">
      <c r="A311" s="14"/>
      <c r="B311" s="244"/>
      <c r="C311" s="245"/>
      <c r="D311" s="235" t="s">
        <v>149</v>
      </c>
      <c r="E311" s="246" t="s">
        <v>1</v>
      </c>
      <c r="F311" s="247" t="s">
        <v>1655</v>
      </c>
      <c r="G311" s="245"/>
      <c r="H311" s="248">
        <v>6.4000000000000004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149</v>
      </c>
      <c r="AU311" s="254" t="s">
        <v>86</v>
      </c>
      <c r="AV311" s="14" t="s">
        <v>86</v>
      </c>
      <c r="AW311" s="14" t="s">
        <v>32</v>
      </c>
      <c r="AX311" s="14" t="s">
        <v>84</v>
      </c>
      <c r="AY311" s="254" t="s">
        <v>140</v>
      </c>
    </row>
    <row r="312" s="2" customFormat="1" ht="37.8" customHeight="1">
      <c r="A312" s="38"/>
      <c r="B312" s="39"/>
      <c r="C312" s="219" t="s">
        <v>609</v>
      </c>
      <c r="D312" s="219" t="s">
        <v>143</v>
      </c>
      <c r="E312" s="220" t="s">
        <v>1656</v>
      </c>
      <c r="F312" s="221" t="s">
        <v>1657</v>
      </c>
      <c r="G312" s="222" t="s">
        <v>352</v>
      </c>
      <c r="H312" s="223">
        <v>3.2000000000000002</v>
      </c>
      <c r="I312" s="224"/>
      <c r="J312" s="225">
        <f>ROUND(I312*H312,2)</f>
        <v>0</v>
      </c>
      <c r="K312" s="226"/>
      <c r="L312" s="44"/>
      <c r="M312" s="227" t="s">
        <v>1</v>
      </c>
      <c r="N312" s="228" t="s">
        <v>41</v>
      </c>
      <c r="O312" s="91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1" t="s">
        <v>620</v>
      </c>
      <c r="AT312" s="231" t="s">
        <v>143</v>
      </c>
      <c r="AU312" s="231" t="s">
        <v>86</v>
      </c>
      <c r="AY312" s="17" t="s">
        <v>140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7" t="s">
        <v>84</v>
      </c>
      <c r="BK312" s="232">
        <f>ROUND(I312*H312,2)</f>
        <v>0</v>
      </c>
      <c r="BL312" s="17" t="s">
        <v>620</v>
      </c>
      <c r="BM312" s="231" t="s">
        <v>1658</v>
      </c>
    </row>
    <row r="313" s="13" customFormat="1">
      <c r="A313" s="13"/>
      <c r="B313" s="233"/>
      <c r="C313" s="234"/>
      <c r="D313" s="235" t="s">
        <v>149</v>
      </c>
      <c r="E313" s="236" t="s">
        <v>1</v>
      </c>
      <c r="F313" s="237" t="s">
        <v>1659</v>
      </c>
      <c r="G313" s="234"/>
      <c r="H313" s="236" t="s">
        <v>1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149</v>
      </c>
      <c r="AU313" s="243" t="s">
        <v>86</v>
      </c>
      <c r="AV313" s="13" t="s">
        <v>84</v>
      </c>
      <c r="AW313" s="13" t="s">
        <v>32</v>
      </c>
      <c r="AX313" s="13" t="s">
        <v>76</v>
      </c>
      <c r="AY313" s="243" t="s">
        <v>140</v>
      </c>
    </row>
    <row r="314" s="14" customFormat="1">
      <c r="A314" s="14"/>
      <c r="B314" s="244"/>
      <c r="C314" s="245"/>
      <c r="D314" s="235" t="s">
        <v>149</v>
      </c>
      <c r="E314" s="246" t="s">
        <v>1</v>
      </c>
      <c r="F314" s="247" t="s">
        <v>1660</v>
      </c>
      <c r="G314" s="245"/>
      <c r="H314" s="248">
        <v>3.2000000000000002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149</v>
      </c>
      <c r="AU314" s="254" t="s">
        <v>86</v>
      </c>
      <c r="AV314" s="14" t="s">
        <v>86</v>
      </c>
      <c r="AW314" s="14" t="s">
        <v>32</v>
      </c>
      <c r="AX314" s="14" t="s">
        <v>84</v>
      </c>
      <c r="AY314" s="254" t="s">
        <v>140</v>
      </c>
    </row>
    <row r="315" s="2" customFormat="1" ht="37.8" customHeight="1">
      <c r="A315" s="38"/>
      <c r="B315" s="39"/>
      <c r="C315" s="219" t="s">
        <v>615</v>
      </c>
      <c r="D315" s="219" t="s">
        <v>143</v>
      </c>
      <c r="E315" s="220" t="s">
        <v>1661</v>
      </c>
      <c r="F315" s="221" t="s">
        <v>1662</v>
      </c>
      <c r="G315" s="222" t="s">
        <v>352</v>
      </c>
      <c r="H315" s="223">
        <v>3.2000000000000002</v>
      </c>
      <c r="I315" s="224"/>
      <c r="J315" s="225">
        <f>ROUND(I315*H315,2)</f>
        <v>0</v>
      </c>
      <c r="K315" s="226"/>
      <c r="L315" s="44"/>
      <c r="M315" s="227" t="s">
        <v>1</v>
      </c>
      <c r="N315" s="228" t="s">
        <v>41</v>
      </c>
      <c r="O315" s="91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1" t="s">
        <v>620</v>
      </c>
      <c r="AT315" s="231" t="s">
        <v>143</v>
      </c>
      <c r="AU315" s="231" t="s">
        <v>86</v>
      </c>
      <c r="AY315" s="17" t="s">
        <v>140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7" t="s">
        <v>84</v>
      </c>
      <c r="BK315" s="232">
        <f>ROUND(I315*H315,2)</f>
        <v>0</v>
      </c>
      <c r="BL315" s="17" t="s">
        <v>620</v>
      </c>
      <c r="BM315" s="231" t="s">
        <v>1663</v>
      </c>
    </row>
    <row r="316" s="13" customFormat="1">
      <c r="A316" s="13"/>
      <c r="B316" s="233"/>
      <c r="C316" s="234"/>
      <c r="D316" s="235" t="s">
        <v>149</v>
      </c>
      <c r="E316" s="236" t="s">
        <v>1</v>
      </c>
      <c r="F316" s="237" t="s">
        <v>1659</v>
      </c>
      <c r="G316" s="234"/>
      <c r="H316" s="236" t="s">
        <v>1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149</v>
      </c>
      <c r="AU316" s="243" t="s">
        <v>86</v>
      </c>
      <c r="AV316" s="13" t="s">
        <v>84</v>
      </c>
      <c r="AW316" s="13" t="s">
        <v>32</v>
      </c>
      <c r="AX316" s="13" t="s">
        <v>76</v>
      </c>
      <c r="AY316" s="243" t="s">
        <v>140</v>
      </c>
    </row>
    <row r="317" s="14" customFormat="1">
      <c r="A317" s="14"/>
      <c r="B317" s="244"/>
      <c r="C317" s="245"/>
      <c r="D317" s="235" t="s">
        <v>149</v>
      </c>
      <c r="E317" s="246" t="s">
        <v>1</v>
      </c>
      <c r="F317" s="247" t="s">
        <v>1660</v>
      </c>
      <c r="G317" s="245"/>
      <c r="H317" s="248">
        <v>3.2000000000000002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149</v>
      </c>
      <c r="AU317" s="254" t="s">
        <v>86</v>
      </c>
      <c r="AV317" s="14" t="s">
        <v>86</v>
      </c>
      <c r="AW317" s="14" t="s">
        <v>32</v>
      </c>
      <c r="AX317" s="14" t="s">
        <v>84</v>
      </c>
      <c r="AY317" s="254" t="s">
        <v>140</v>
      </c>
    </row>
    <row r="318" s="12" customFormat="1" ht="25.92" customHeight="1">
      <c r="A318" s="12"/>
      <c r="B318" s="203"/>
      <c r="C318" s="204"/>
      <c r="D318" s="205" t="s">
        <v>75</v>
      </c>
      <c r="E318" s="206" t="s">
        <v>137</v>
      </c>
      <c r="F318" s="206" t="s">
        <v>138</v>
      </c>
      <c r="G318" s="204"/>
      <c r="H318" s="204"/>
      <c r="I318" s="207"/>
      <c r="J318" s="208">
        <f>BK318</f>
        <v>0</v>
      </c>
      <c r="K318" s="204"/>
      <c r="L318" s="209"/>
      <c r="M318" s="210"/>
      <c r="N318" s="211"/>
      <c r="O318" s="211"/>
      <c r="P318" s="212">
        <f>P319+P323+P327</f>
        <v>0</v>
      </c>
      <c r="Q318" s="211"/>
      <c r="R318" s="212">
        <f>R319+R323+R327</f>
        <v>0</v>
      </c>
      <c r="S318" s="211"/>
      <c r="T318" s="213">
        <f>T319+T323+T327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14" t="s">
        <v>164</v>
      </c>
      <c r="AT318" s="215" t="s">
        <v>75</v>
      </c>
      <c r="AU318" s="215" t="s">
        <v>76</v>
      </c>
      <c r="AY318" s="214" t="s">
        <v>140</v>
      </c>
      <c r="BK318" s="216">
        <f>BK319+BK323+BK327</f>
        <v>0</v>
      </c>
    </row>
    <row r="319" s="12" customFormat="1" ht="22.8" customHeight="1">
      <c r="A319" s="12"/>
      <c r="B319" s="203"/>
      <c r="C319" s="204"/>
      <c r="D319" s="205" t="s">
        <v>75</v>
      </c>
      <c r="E319" s="217" t="s">
        <v>1664</v>
      </c>
      <c r="F319" s="217" t="s">
        <v>1665</v>
      </c>
      <c r="G319" s="204"/>
      <c r="H319" s="204"/>
      <c r="I319" s="207"/>
      <c r="J319" s="218">
        <f>BK319</f>
        <v>0</v>
      </c>
      <c r="K319" s="204"/>
      <c r="L319" s="209"/>
      <c r="M319" s="210"/>
      <c r="N319" s="211"/>
      <c r="O319" s="211"/>
      <c r="P319" s="212">
        <f>SUM(P320:P322)</f>
        <v>0</v>
      </c>
      <c r="Q319" s="211"/>
      <c r="R319" s="212">
        <f>SUM(R320:R322)</f>
        <v>0</v>
      </c>
      <c r="S319" s="211"/>
      <c r="T319" s="213">
        <f>SUM(T320:T322)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4" t="s">
        <v>164</v>
      </c>
      <c r="AT319" s="215" t="s">
        <v>75</v>
      </c>
      <c r="AU319" s="215" t="s">
        <v>84</v>
      </c>
      <c r="AY319" s="214" t="s">
        <v>140</v>
      </c>
      <c r="BK319" s="216">
        <f>SUM(BK320:BK322)</f>
        <v>0</v>
      </c>
    </row>
    <row r="320" s="2" customFormat="1" ht="16.5" customHeight="1">
      <c r="A320" s="38"/>
      <c r="B320" s="39"/>
      <c r="C320" s="219" t="s">
        <v>620</v>
      </c>
      <c r="D320" s="219" t="s">
        <v>143</v>
      </c>
      <c r="E320" s="220" t="s">
        <v>1666</v>
      </c>
      <c r="F320" s="221" t="s">
        <v>1667</v>
      </c>
      <c r="G320" s="222" t="s">
        <v>172</v>
      </c>
      <c r="H320" s="223">
        <v>7</v>
      </c>
      <c r="I320" s="224"/>
      <c r="J320" s="225">
        <f>ROUND(I320*H320,2)</f>
        <v>0</v>
      </c>
      <c r="K320" s="226"/>
      <c r="L320" s="44"/>
      <c r="M320" s="227" t="s">
        <v>1</v>
      </c>
      <c r="N320" s="228" t="s">
        <v>41</v>
      </c>
      <c r="O320" s="91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1" t="s">
        <v>1668</v>
      </c>
      <c r="AT320" s="231" t="s">
        <v>143</v>
      </c>
      <c r="AU320" s="231" t="s">
        <v>86</v>
      </c>
      <c r="AY320" s="17" t="s">
        <v>140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7" t="s">
        <v>84</v>
      </c>
      <c r="BK320" s="232">
        <f>ROUND(I320*H320,2)</f>
        <v>0</v>
      </c>
      <c r="BL320" s="17" t="s">
        <v>1668</v>
      </c>
      <c r="BM320" s="231" t="s">
        <v>1669</v>
      </c>
    </row>
    <row r="321" s="13" customFormat="1">
      <c r="A321" s="13"/>
      <c r="B321" s="233"/>
      <c r="C321" s="234"/>
      <c r="D321" s="235" t="s">
        <v>149</v>
      </c>
      <c r="E321" s="236" t="s">
        <v>1</v>
      </c>
      <c r="F321" s="237" t="s">
        <v>1670</v>
      </c>
      <c r="G321" s="234"/>
      <c r="H321" s="236" t="s">
        <v>1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149</v>
      </c>
      <c r="AU321" s="243" t="s">
        <v>86</v>
      </c>
      <c r="AV321" s="13" t="s">
        <v>84</v>
      </c>
      <c r="AW321" s="13" t="s">
        <v>32</v>
      </c>
      <c r="AX321" s="13" t="s">
        <v>76</v>
      </c>
      <c r="AY321" s="243" t="s">
        <v>140</v>
      </c>
    </row>
    <row r="322" s="14" customFormat="1">
      <c r="A322" s="14"/>
      <c r="B322" s="244"/>
      <c r="C322" s="245"/>
      <c r="D322" s="235" t="s">
        <v>149</v>
      </c>
      <c r="E322" s="246" t="s">
        <v>1</v>
      </c>
      <c r="F322" s="247" t="s">
        <v>183</v>
      </c>
      <c r="G322" s="245"/>
      <c r="H322" s="248">
        <v>7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149</v>
      </c>
      <c r="AU322" s="254" t="s">
        <v>86</v>
      </c>
      <c r="AV322" s="14" t="s">
        <v>86</v>
      </c>
      <c r="AW322" s="14" t="s">
        <v>32</v>
      </c>
      <c r="AX322" s="14" t="s">
        <v>84</v>
      </c>
      <c r="AY322" s="254" t="s">
        <v>140</v>
      </c>
    </row>
    <row r="323" s="12" customFormat="1" ht="22.8" customHeight="1">
      <c r="A323" s="12"/>
      <c r="B323" s="203"/>
      <c r="C323" s="204"/>
      <c r="D323" s="205" t="s">
        <v>75</v>
      </c>
      <c r="E323" s="217" t="s">
        <v>205</v>
      </c>
      <c r="F323" s="217" t="s">
        <v>206</v>
      </c>
      <c r="G323" s="204"/>
      <c r="H323" s="204"/>
      <c r="I323" s="207"/>
      <c r="J323" s="218">
        <f>BK323</f>
        <v>0</v>
      </c>
      <c r="K323" s="204"/>
      <c r="L323" s="209"/>
      <c r="M323" s="210"/>
      <c r="N323" s="211"/>
      <c r="O323" s="211"/>
      <c r="P323" s="212">
        <f>SUM(P324:P326)</f>
        <v>0</v>
      </c>
      <c r="Q323" s="211"/>
      <c r="R323" s="212">
        <f>SUM(R324:R326)</f>
        <v>0</v>
      </c>
      <c r="S323" s="211"/>
      <c r="T323" s="213">
        <f>SUM(T324:T326)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4" t="s">
        <v>139</v>
      </c>
      <c r="AT323" s="215" t="s">
        <v>75</v>
      </c>
      <c r="AU323" s="215" t="s">
        <v>84</v>
      </c>
      <c r="AY323" s="214" t="s">
        <v>140</v>
      </c>
      <c r="BK323" s="216">
        <f>SUM(BK324:BK326)</f>
        <v>0</v>
      </c>
    </row>
    <row r="324" s="2" customFormat="1" ht="16.5" customHeight="1">
      <c r="A324" s="38"/>
      <c r="B324" s="39"/>
      <c r="C324" s="219" t="s">
        <v>625</v>
      </c>
      <c r="D324" s="219" t="s">
        <v>143</v>
      </c>
      <c r="E324" s="220" t="s">
        <v>1671</v>
      </c>
      <c r="F324" s="221" t="s">
        <v>1672</v>
      </c>
      <c r="G324" s="222" t="s">
        <v>1673</v>
      </c>
      <c r="H324" s="223">
        <v>7</v>
      </c>
      <c r="I324" s="224"/>
      <c r="J324" s="225">
        <f>ROUND(I324*H324,2)</f>
        <v>0</v>
      </c>
      <c r="K324" s="226"/>
      <c r="L324" s="44"/>
      <c r="M324" s="227" t="s">
        <v>1</v>
      </c>
      <c r="N324" s="228" t="s">
        <v>41</v>
      </c>
      <c r="O324" s="91"/>
      <c r="P324" s="229">
        <f>O324*H324</f>
        <v>0</v>
      </c>
      <c r="Q324" s="229">
        <v>0</v>
      </c>
      <c r="R324" s="229">
        <f>Q324*H324</f>
        <v>0</v>
      </c>
      <c r="S324" s="229">
        <v>0</v>
      </c>
      <c r="T324" s="230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1" t="s">
        <v>147</v>
      </c>
      <c r="AT324" s="231" t="s">
        <v>143</v>
      </c>
      <c r="AU324" s="231" t="s">
        <v>86</v>
      </c>
      <c r="AY324" s="17" t="s">
        <v>140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7" t="s">
        <v>84</v>
      </c>
      <c r="BK324" s="232">
        <f>ROUND(I324*H324,2)</f>
        <v>0</v>
      </c>
      <c r="BL324" s="17" t="s">
        <v>147</v>
      </c>
      <c r="BM324" s="231" t="s">
        <v>1674</v>
      </c>
    </row>
    <row r="325" s="13" customFormat="1">
      <c r="A325" s="13"/>
      <c r="B325" s="233"/>
      <c r="C325" s="234"/>
      <c r="D325" s="235" t="s">
        <v>149</v>
      </c>
      <c r="E325" s="236" t="s">
        <v>1</v>
      </c>
      <c r="F325" s="237" t="s">
        <v>1675</v>
      </c>
      <c r="G325" s="234"/>
      <c r="H325" s="236" t="s">
        <v>1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149</v>
      </c>
      <c r="AU325" s="243" t="s">
        <v>86</v>
      </c>
      <c r="AV325" s="13" t="s">
        <v>84</v>
      </c>
      <c r="AW325" s="13" t="s">
        <v>32</v>
      </c>
      <c r="AX325" s="13" t="s">
        <v>76</v>
      </c>
      <c r="AY325" s="243" t="s">
        <v>140</v>
      </c>
    </row>
    <row r="326" s="14" customFormat="1">
      <c r="A326" s="14"/>
      <c r="B326" s="244"/>
      <c r="C326" s="245"/>
      <c r="D326" s="235" t="s">
        <v>149</v>
      </c>
      <c r="E326" s="246" t="s">
        <v>1</v>
      </c>
      <c r="F326" s="247" t="s">
        <v>183</v>
      </c>
      <c r="G326" s="245"/>
      <c r="H326" s="248">
        <v>7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149</v>
      </c>
      <c r="AU326" s="254" t="s">
        <v>86</v>
      </c>
      <c r="AV326" s="14" t="s">
        <v>86</v>
      </c>
      <c r="AW326" s="14" t="s">
        <v>32</v>
      </c>
      <c r="AX326" s="14" t="s">
        <v>84</v>
      </c>
      <c r="AY326" s="254" t="s">
        <v>140</v>
      </c>
    </row>
    <row r="327" s="12" customFormat="1" ht="22.8" customHeight="1">
      <c r="A327" s="12"/>
      <c r="B327" s="203"/>
      <c r="C327" s="204"/>
      <c r="D327" s="205" t="s">
        <v>75</v>
      </c>
      <c r="E327" s="217" t="s">
        <v>245</v>
      </c>
      <c r="F327" s="217" t="s">
        <v>246</v>
      </c>
      <c r="G327" s="204"/>
      <c r="H327" s="204"/>
      <c r="I327" s="207"/>
      <c r="J327" s="218">
        <f>BK327</f>
        <v>0</v>
      </c>
      <c r="K327" s="204"/>
      <c r="L327" s="209"/>
      <c r="M327" s="210"/>
      <c r="N327" s="211"/>
      <c r="O327" s="211"/>
      <c r="P327" s="212">
        <f>SUM(P328:P329)</f>
        <v>0</v>
      </c>
      <c r="Q327" s="211"/>
      <c r="R327" s="212">
        <f>SUM(R328:R329)</f>
        <v>0</v>
      </c>
      <c r="S327" s="211"/>
      <c r="T327" s="213">
        <f>SUM(T328:T329)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4" t="s">
        <v>139</v>
      </c>
      <c r="AT327" s="215" t="s">
        <v>75</v>
      </c>
      <c r="AU327" s="215" t="s">
        <v>84</v>
      </c>
      <c r="AY327" s="214" t="s">
        <v>140</v>
      </c>
      <c r="BK327" s="216">
        <f>SUM(BK328:BK329)</f>
        <v>0</v>
      </c>
    </row>
    <row r="328" s="2" customFormat="1" ht="16.5" customHeight="1">
      <c r="A328" s="38"/>
      <c r="B328" s="39"/>
      <c r="C328" s="219" t="s">
        <v>630</v>
      </c>
      <c r="D328" s="219" t="s">
        <v>143</v>
      </c>
      <c r="E328" s="220" t="s">
        <v>1676</v>
      </c>
      <c r="F328" s="221" t="s">
        <v>1677</v>
      </c>
      <c r="G328" s="222" t="s">
        <v>172</v>
      </c>
      <c r="H328" s="223">
        <v>8</v>
      </c>
      <c r="I328" s="224"/>
      <c r="J328" s="225">
        <f>ROUND(I328*H328,2)</f>
        <v>0</v>
      </c>
      <c r="K328" s="226"/>
      <c r="L328" s="44"/>
      <c r="M328" s="227" t="s">
        <v>1</v>
      </c>
      <c r="N328" s="228" t="s">
        <v>41</v>
      </c>
      <c r="O328" s="91"/>
      <c r="P328" s="229">
        <f>O328*H328</f>
        <v>0</v>
      </c>
      <c r="Q328" s="229">
        <v>0</v>
      </c>
      <c r="R328" s="229">
        <f>Q328*H328</f>
        <v>0</v>
      </c>
      <c r="S328" s="229">
        <v>0</v>
      </c>
      <c r="T328" s="230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1" t="s">
        <v>147</v>
      </c>
      <c r="AT328" s="231" t="s">
        <v>143</v>
      </c>
      <c r="AU328" s="231" t="s">
        <v>86</v>
      </c>
      <c r="AY328" s="17" t="s">
        <v>140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7" t="s">
        <v>84</v>
      </c>
      <c r="BK328" s="232">
        <f>ROUND(I328*H328,2)</f>
        <v>0</v>
      </c>
      <c r="BL328" s="17" t="s">
        <v>147</v>
      </c>
      <c r="BM328" s="231" t="s">
        <v>1678</v>
      </c>
    </row>
    <row r="329" s="14" customFormat="1">
      <c r="A329" s="14"/>
      <c r="B329" s="244"/>
      <c r="C329" s="245"/>
      <c r="D329" s="235" t="s">
        <v>149</v>
      </c>
      <c r="E329" s="246" t="s">
        <v>1</v>
      </c>
      <c r="F329" s="247" t="s">
        <v>190</v>
      </c>
      <c r="G329" s="245"/>
      <c r="H329" s="248">
        <v>8</v>
      </c>
      <c r="I329" s="249"/>
      <c r="J329" s="245"/>
      <c r="K329" s="245"/>
      <c r="L329" s="250"/>
      <c r="M329" s="255"/>
      <c r="N329" s="256"/>
      <c r="O329" s="256"/>
      <c r="P329" s="256"/>
      <c r="Q329" s="256"/>
      <c r="R329" s="256"/>
      <c r="S329" s="256"/>
      <c r="T329" s="257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149</v>
      </c>
      <c r="AU329" s="254" t="s">
        <v>86</v>
      </c>
      <c r="AV329" s="14" t="s">
        <v>86</v>
      </c>
      <c r="AW329" s="14" t="s">
        <v>32</v>
      </c>
      <c r="AX329" s="14" t="s">
        <v>84</v>
      </c>
      <c r="AY329" s="254" t="s">
        <v>140</v>
      </c>
    </row>
    <row r="330" s="2" customFormat="1" ht="6.96" customHeight="1">
      <c r="A330" s="38"/>
      <c r="B330" s="66"/>
      <c r="C330" s="67"/>
      <c r="D330" s="67"/>
      <c r="E330" s="67"/>
      <c r="F330" s="67"/>
      <c r="G330" s="67"/>
      <c r="H330" s="67"/>
      <c r="I330" s="67"/>
      <c r="J330" s="67"/>
      <c r="K330" s="67"/>
      <c r="L330" s="44"/>
      <c r="M330" s="38"/>
      <c r="O330" s="38"/>
      <c r="P330" s="38"/>
      <c r="Q330" s="38"/>
      <c r="R330" s="38"/>
      <c r="S330" s="38"/>
      <c r="T330" s="38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</row>
  </sheetData>
  <sheetProtection sheet="1" autoFilter="0" formatColumns="0" formatRows="0" objects="1" scenarios="1" spinCount="100000" saltValue="b3dYgTZlRsNQsyFiS9+3zjeR5488ULm8i2JVTn4CvtWapv0OSECvZAHEyyUgVoTXRl4dvvAEv5dD4ebXrnOCDg==" hashValue="rWgH//BLKakZqFWq1h/jkwZGs01KwiRo5uWWETYfyeexn1X20wJTzT+wVwRGmvi+rceWDH6vFkWJIkz9gNgA7w==" algorithmName="SHA-512" password="CA9C"/>
  <autoFilter ref="C127:K329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111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Otrokovice - regenerace panelového sídliště Trávníky - 2.etapa - komunikace, chodníky a park. stání na ul. SNP-verze 1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1679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ROUND((SUM(BE121:BE245)),  2)</f>
        <v>0</v>
      </c>
      <c r="G33" s="38"/>
      <c r="H33" s="38"/>
      <c r="I33" s="155">
        <v>0.20999999999999999</v>
      </c>
      <c r="J33" s="154">
        <f>ROUND(((SUM(BE121:BE245))*I33),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ROUND((SUM(BF121:BF245)),  2)</f>
        <v>0</v>
      </c>
      <c r="G34" s="38"/>
      <c r="H34" s="38"/>
      <c r="I34" s="155">
        <v>0.12</v>
      </c>
      <c r="J34" s="154">
        <f>ROUND(((SUM(BF121:BF245))*I34),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ROUND((SUM(BG121:BG245)),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ROUND((SUM(BH121:BH245)),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ROUND((SUM(BI121:BI245)),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Otrokovice - regenerace panelového sídliště Trávníky - 2.etapa - komunikace, chodníky a park. stání na ul. SNP-verze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402 - Nabíjecí stanice pro elektromobily - přímé výdaje - hlavní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Otrokovice, m.č. Trávníky</v>
      </c>
      <c r="G89" s="40"/>
      <c r="H89" s="40"/>
      <c r="I89" s="32" t="s">
        <v>22</v>
      </c>
      <c r="J89" s="79" t="str">
        <f>IF(J12="","",J12)</f>
        <v>28. 2. 2024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32" t="s">
        <v>30</v>
      </c>
      <c r="J91" s="36" t="str">
        <f>E21</f>
        <v>M.Sedlářová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Ing.L.Alster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115</v>
      </c>
      <c r="D94" s="176"/>
      <c r="E94" s="176"/>
      <c r="F94" s="176"/>
      <c r="G94" s="176"/>
      <c r="H94" s="176"/>
      <c r="I94" s="176"/>
      <c r="J94" s="177" t="s">
        <v>116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117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118</v>
      </c>
    </row>
    <row r="97" s="9" customFormat="1" ht="24.96" customHeight="1">
      <c r="A97" s="9"/>
      <c r="B97" s="179"/>
      <c r="C97" s="180"/>
      <c r="D97" s="181" t="s">
        <v>1382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1383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1384</v>
      </c>
      <c r="E99" s="182"/>
      <c r="F99" s="182"/>
      <c r="G99" s="182"/>
      <c r="H99" s="182"/>
      <c r="I99" s="182"/>
      <c r="J99" s="183">
        <f>J142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1385</v>
      </c>
      <c r="E100" s="188"/>
      <c r="F100" s="188"/>
      <c r="G100" s="188"/>
      <c r="H100" s="188"/>
      <c r="I100" s="188"/>
      <c r="J100" s="189">
        <f>J143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1386</v>
      </c>
      <c r="E101" s="188"/>
      <c r="F101" s="188"/>
      <c r="G101" s="188"/>
      <c r="H101" s="188"/>
      <c r="I101" s="188"/>
      <c r="J101" s="189">
        <f>J157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Otrokovice - regenerace panelového sídliště Trávníky - 2.etapa - komunikace, chodníky a park. stání na ul. SNP-verze 1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30" customHeight="1">
      <c r="A113" s="38"/>
      <c r="B113" s="39"/>
      <c r="C113" s="40"/>
      <c r="D113" s="40"/>
      <c r="E113" s="76" t="str">
        <f>E9</f>
        <v>SO 402 - Nabíjecí stanice pro elektromobily - přímé výdaje - hlavní část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Otrokovice, m.č. Trávníky</v>
      </c>
      <c r="G115" s="40"/>
      <c r="H115" s="40"/>
      <c r="I115" s="32" t="s">
        <v>22</v>
      </c>
      <c r="J115" s="79" t="str">
        <f>IF(J12="","",J12)</f>
        <v>28. 2. 2024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Město Otrokovice</v>
      </c>
      <c r="G117" s="40"/>
      <c r="H117" s="40"/>
      <c r="I117" s="32" t="s">
        <v>30</v>
      </c>
      <c r="J117" s="36" t="str">
        <f>E21</f>
        <v>M.Sedlářová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>Ing.L.Alster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125</v>
      </c>
      <c r="D120" s="194" t="s">
        <v>61</v>
      </c>
      <c r="E120" s="194" t="s">
        <v>57</v>
      </c>
      <c r="F120" s="194" t="s">
        <v>58</v>
      </c>
      <c r="G120" s="194" t="s">
        <v>126</v>
      </c>
      <c r="H120" s="194" t="s">
        <v>127</v>
      </c>
      <c r="I120" s="194" t="s">
        <v>128</v>
      </c>
      <c r="J120" s="195" t="s">
        <v>116</v>
      </c>
      <c r="K120" s="196" t="s">
        <v>129</v>
      </c>
      <c r="L120" s="197"/>
      <c r="M120" s="100" t="s">
        <v>1</v>
      </c>
      <c r="N120" s="101" t="s">
        <v>40</v>
      </c>
      <c r="O120" s="101" t="s">
        <v>130</v>
      </c>
      <c r="P120" s="101" t="s">
        <v>131</v>
      </c>
      <c r="Q120" s="101" t="s">
        <v>132</v>
      </c>
      <c r="R120" s="101" t="s">
        <v>133</v>
      </c>
      <c r="S120" s="101" t="s">
        <v>134</v>
      </c>
      <c r="T120" s="102" t="s">
        <v>135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136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P122+P142</f>
        <v>0</v>
      </c>
      <c r="Q121" s="104"/>
      <c r="R121" s="200">
        <f>R122+R142</f>
        <v>74.752499600000021</v>
      </c>
      <c r="S121" s="104"/>
      <c r="T121" s="201">
        <f>T122+T142</f>
        <v>5.8499999999999996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118</v>
      </c>
      <c r="BK121" s="202">
        <f>BK122+BK142</f>
        <v>0</v>
      </c>
    </row>
    <row r="122" s="12" customFormat="1" ht="25.92" customHeight="1">
      <c r="A122" s="12"/>
      <c r="B122" s="203"/>
      <c r="C122" s="204"/>
      <c r="D122" s="205" t="s">
        <v>75</v>
      </c>
      <c r="E122" s="206" t="s">
        <v>1399</v>
      </c>
      <c r="F122" s="206" t="s">
        <v>1400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</f>
        <v>0</v>
      </c>
      <c r="Q122" s="211"/>
      <c r="R122" s="212">
        <f>R123</f>
        <v>0.0183135</v>
      </c>
      <c r="S122" s="211"/>
      <c r="T122" s="213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86</v>
      </c>
      <c r="AT122" s="215" t="s">
        <v>75</v>
      </c>
      <c r="AU122" s="215" t="s">
        <v>76</v>
      </c>
      <c r="AY122" s="214" t="s">
        <v>140</v>
      </c>
      <c r="BK122" s="216">
        <f>BK123</f>
        <v>0</v>
      </c>
    </row>
    <row r="123" s="12" customFormat="1" ht="22.8" customHeight="1">
      <c r="A123" s="12"/>
      <c r="B123" s="203"/>
      <c r="C123" s="204"/>
      <c r="D123" s="205" t="s">
        <v>75</v>
      </c>
      <c r="E123" s="217" t="s">
        <v>1401</v>
      </c>
      <c r="F123" s="217" t="s">
        <v>1402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SUM(P124:P141)</f>
        <v>0</v>
      </c>
      <c r="Q123" s="211"/>
      <c r="R123" s="212">
        <f>SUM(R124:R141)</f>
        <v>0.0183135</v>
      </c>
      <c r="S123" s="211"/>
      <c r="T123" s="213">
        <f>SUM(T124:T141)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86</v>
      </c>
      <c r="AT123" s="215" t="s">
        <v>75</v>
      </c>
      <c r="AU123" s="215" t="s">
        <v>84</v>
      </c>
      <c r="AY123" s="214" t="s">
        <v>140</v>
      </c>
      <c r="BK123" s="216">
        <f>SUM(BK124:BK141)</f>
        <v>0</v>
      </c>
    </row>
    <row r="124" s="2" customFormat="1" ht="49.05" customHeight="1">
      <c r="A124" s="38"/>
      <c r="B124" s="39"/>
      <c r="C124" s="219" t="s">
        <v>84</v>
      </c>
      <c r="D124" s="219" t="s">
        <v>143</v>
      </c>
      <c r="E124" s="220" t="s">
        <v>1680</v>
      </c>
      <c r="F124" s="221" t="s">
        <v>1681</v>
      </c>
      <c r="G124" s="222" t="s">
        <v>413</v>
      </c>
      <c r="H124" s="223">
        <v>3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41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241</v>
      </c>
      <c r="AT124" s="231" t="s">
        <v>143</v>
      </c>
      <c r="AU124" s="231" t="s">
        <v>86</v>
      </c>
      <c r="AY124" s="17" t="s">
        <v>140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84</v>
      </c>
      <c r="BK124" s="232">
        <f>ROUND(I124*H124,2)</f>
        <v>0</v>
      </c>
      <c r="BL124" s="17" t="s">
        <v>241</v>
      </c>
      <c r="BM124" s="231" t="s">
        <v>1682</v>
      </c>
    </row>
    <row r="125" s="14" customFormat="1">
      <c r="A125" s="14"/>
      <c r="B125" s="244"/>
      <c r="C125" s="245"/>
      <c r="D125" s="235" t="s">
        <v>149</v>
      </c>
      <c r="E125" s="246" t="s">
        <v>1</v>
      </c>
      <c r="F125" s="247" t="s">
        <v>157</v>
      </c>
      <c r="G125" s="245"/>
      <c r="H125" s="248">
        <v>3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149</v>
      </c>
      <c r="AU125" s="254" t="s">
        <v>86</v>
      </c>
      <c r="AV125" s="14" t="s">
        <v>86</v>
      </c>
      <c r="AW125" s="14" t="s">
        <v>32</v>
      </c>
      <c r="AX125" s="14" t="s">
        <v>84</v>
      </c>
      <c r="AY125" s="254" t="s">
        <v>140</v>
      </c>
    </row>
    <row r="126" s="2" customFormat="1" ht="24.15" customHeight="1">
      <c r="A126" s="38"/>
      <c r="B126" s="39"/>
      <c r="C126" s="269" t="s">
        <v>86</v>
      </c>
      <c r="D126" s="269" t="s">
        <v>334</v>
      </c>
      <c r="E126" s="270" t="s">
        <v>1683</v>
      </c>
      <c r="F126" s="271" t="s">
        <v>1684</v>
      </c>
      <c r="G126" s="272" t="s">
        <v>413</v>
      </c>
      <c r="H126" s="273">
        <v>3.4500000000000002</v>
      </c>
      <c r="I126" s="274"/>
      <c r="J126" s="275">
        <f>ROUND(I126*H126,2)</f>
        <v>0</v>
      </c>
      <c r="K126" s="276"/>
      <c r="L126" s="277"/>
      <c r="M126" s="278" t="s">
        <v>1</v>
      </c>
      <c r="N126" s="279" t="s">
        <v>41</v>
      </c>
      <c r="O126" s="91"/>
      <c r="P126" s="229">
        <f>O126*H126</f>
        <v>0</v>
      </c>
      <c r="Q126" s="229">
        <v>0.00183</v>
      </c>
      <c r="R126" s="229">
        <f>Q126*H126</f>
        <v>0.0063135000000000005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448</v>
      </c>
      <c r="AT126" s="231" t="s">
        <v>334</v>
      </c>
      <c r="AU126" s="231" t="s">
        <v>86</v>
      </c>
      <c r="AY126" s="17" t="s">
        <v>140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84</v>
      </c>
      <c r="BK126" s="232">
        <f>ROUND(I126*H126,2)</f>
        <v>0</v>
      </c>
      <c r="BL126" s="17" t="s">
        <v>241</v>
      </c>
      <c r="BM126" s="231" t="s">
        <v>1685</v>
      </c>
    </row>
    <row r="127" s="14" customFormat="1">
      <c r="A127" s="14"/>
      <c r="B127" s="244"/>
      <c r="C127" s="245"/>
      <c r="D127" s="235" t="s">
        <v>149</v>
      </c>
      <c r="E127" s="246" t="s">
        <v>1</v>
      </c>
      <c r="F127" s="247" t="s">
        <v>157</v>
      </c>
      <c r="G127" s="245"/>
      <c r="H127" s="248">
        <v>3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149</v>
      </c>
      <c r="AU127" s="254" t="s">
        <v>86</v>
      </c>
      <c r="AV127" s="14" t="s">
        <v>86</v>
      </c>
      <c r="AW127" s="14" t="s">
        <v>32</v>
      </c>
      <c r="AX127" s="14" t="s">
        <v>84</v>
      </c>
      <c r="AY127" s="254" t="s">
        <v>140</v>
      </c>
    </row>
    <row r="128" s="14" customFormat="1">
      <c r="A128" s="14"/>
      <c r="B128" s="244"/>
      <c r="C128" s="245"/>
      <c r="D128" s="235" t="s">
        <v>149</v>
      </c>
      <c r="E128" s="245"/>
      <c r="F128" s="247" t="s">
        <v>1686</v>
      </c>
      <c r="G128" s="245"/>
      <c r="H128" s="248">
        <v>3.4500000000000002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149</v>
      </c>
      <c r="AU128" s="254" t="s">
        <v>86</v>
      </c>
      <c r="AV128" s="14" t="s">
        <v>86</v>
      </c>
      <c r="AW128" s="14" t="s">
        <v>4</v>
      </c>
      <c r="AX128" s="14" t="s">
        <v>84</v>
      </c>
      <c r="AY128" s="254" t="s">
        <v>140</v>
      </c>
    </row>
    <row r="129" s="2" customFormat="1" ht="55.5" customHeight="1">
      <c r="A129" s="38"/>
      <c r="B129" s="39"/>
      <c r="C129" s="219" t="s">
        <v>157</v>
      </c>
      <c r="D129" s="219" t="s">
        <v>143</v>
      </c>
      <c r="E129" s="220" t="s">
        <v>1687</v>
      </c>
      <c r="F129" s="221" t="s">
        <v>1688</v>
      </c>
      <c r="G129" s="222" t="s">
        <v>413</v>
      </c>
      <c r="H129" s="223">
        <v>3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41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241</v>
      </c>
      <c r="AT129" s="231" t="s">
        <v>143</v>
      </c>
      <c r="AU129" s="231" t="s">
        <v>86</v>
      </c>
      <c r="AY129" s="17" t="s">
        <v>140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84</v>
      </c>
      <c r="BK129" s="232">
        <f>ROUND(I129*H129,2)</f>
        <v>0</v>
      </c>
      <c r="BL129" s="17" t="s">
        <v>241</v>
      </c>
      <c r="BM129" s="231" t="s">
        <v>1689</v>
      </c>
    </row>
    <row r="130" s="14" customFormat="1">
      <c r="A130" s="14"/>
      <c r="B130" s="244"/>
      <c r="C130" s="245"/>
      <c r="D130" s="235" t="s">
        <v>149</v>
      </c>
      <c r="E130" s="246" t="s">
        <v>1</v>
      </c>
      <c r="F130" s="247" t="s">
        <v>1690</v>
      </c>
      <c r="G130" s="245"/>
      <c r="H130" s="248">
        <v>3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149</v>
      </c>
      <c r="AU130" s="254" t="s">
        <v>86</v>
      </c>
      <c r="AV130" s="14" t="s">
        <v>86</v>
      </c>
      <c r="AW130" s="14" t="s">
        <v>32</v>
      </c>
      <c r="AX130" s="14" t="s">
        <v>84</v>
      </c>
      <c r="AY130" s="254" t="s">
        <v>140</v>
      </c>
    </row>
    <row r="131" s="2" customFormat="1" ht="37.8" customHeight="1">
      <c r="A131" s="38"/>
      <c r="B131" s="39"/>
      <c r="C131" s="219" t="s">
        <v>164</v>
      </c>
      <c r="D131" s="219" t="s">
        <v>143</v>
      </c>
      <c r="E131" s="220" t="s">
        <v>1691</v>
      </c>
      <c r="F131" s="221" t="s">
        <v>1692</v>
      </c>
      <c r="G131" s="222" t="s">
        <v>471</v>
      </c>
      <c r="H131" s="223">
        <v>10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241</v>
      </c>
      <c r="AT131" s="231" t="s">
        <v>143</v>
      </c>
      <c r="AU131" s="231" t="s">
        <v>86</v>
      </c>
      <c r="AY131" s="17" t="s">
        <v>140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241</v>
      </c>
      <c r="BM131" s="231" t="s">
        <v>1693</v>
      </c>
    </row>
    <row r="132" s="14" customFormat="1">
      <c r="A132" s="14"/>
      <c r="B132" s="244"/>
      <c r="C132" s="245"/>
      <c r="D132" s="235" t="s">
        <v>149</v>
      </c>
      <c r="E132" s="246" t="s">
        <v>1</v>
      </c>
      <c r="F132" s="247" t="s">
        <v>1694</v>
      </c>
      <c r="G132" s="245"/>
      <c r="H132" s="248">
        <v>10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149</v>
      </c>
      <c r="AU132" s="254" t="s">
        <v>86</v>
      </c>
      <c r="AV132" s="14" t="s">
        <v>86</v>
      </c>
      <c r="AW132" s="14" t="s">
        <v>32</v>
      </c>
      <c r="AX132" s="14" t="s">
        <v>84</v>
      </c>
      <c r="AY132" s="254" t="s">
        <v>140</v>
      </c>
    </row>
    <row r="133" s="2" customFormat="1" ht="16.5" customHeight="1">
      <c r="A133" s="38"/>
      <c r="B133" s="39"/>
      <c r="C133" s="219" t="s">
        <v>139</v>
      </c>
      <c r="D133" s="219" t="s">
        <v>143</v>
      </c>
      <c r="E133" s="220" t="s">
        <v>1695</v>
      </c>
      <c r="F133" s="221" t="s">
        <v>1696</v>
      </c>
      <c r="G133" s="222" t="s">
        <v>471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41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241</v>
      </c>
      <c r="AT133" s="231" t="s">
        <v>143</v>
      </c>
      <c r="AU133" s="231" t="s">
        <v>86</v>
      </c>
      <c r="AY133" s="17" t="s">
        <v>140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84</v>
      </c>
      <c r="BK133" s="232">
        <f>ROUND(I133*H133,2)</f>
        <v>0</v>
      </c>
      <c r="BL133" s="17" t="s">
        <v>241</v>
      </c>
      <c r="BM133" s="231" t="s">
        <v>1697</v>
      </c>
    </row>
    <row r="134" s="14" customFormat="1">
      <c r="A134" s="14"/>
      <c r="B134" s="244"/>
      <c r="C134" s="245"/>
      <c r="D134" s="235" t="s">
        <v>149</v>
      </c>
      <c r="E134" s="246" t="s">
        <v>1</v>
      </c>
      <c r="F134" s="247" t="s">
        <v>84</v>
      </c>
      <c r="G134" s="245"/>
      <c r="H134" s="248">
        <v>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149</v>
      </c>
      <c r="AU134" s="254" t="s">
        <v>86</v>
      </c>
      <c r="AV134" s="14" t="s">
        <v>86</v>
      </c>
      <c r="AW134" s="14" t="s">
        <v>32</v>
      </c>
      <c r="AX134" s="14" t="s">
        <v>84</v>
      </c>
      <c r="AY134" s="254" t="s">
        <v>140</v>
      </c>
    </row>
    <row r="135" s="2" customFormat="1" ht="16.5" customHeight="1">
      <c r="A135" s="38"/>
      <c r="B135" s="39"/>
      <c r="C135" s="269" t="s">
        <v>177</v>
      </c>
      <c r="D135" s="269" t="s">
        <v>334</v>
      </c>
      <c r="E135" s="270" t="s">
        <v>1698</v>
      </c>
      <c r="F135" s="271" t="s">
        <v>1699</v>
      </c>
      <c r="G135" s="272" t="s">
        <v>146</v>
      </c>
      <c r="H135" s="273">
        <v>1</v>
      </c>
      <c r="I135" s="274"/>
      <c r="J135" s="275">
        <f>ROUND(I135*H135,2)</f>
        <v>0</v>
      </c>
      <c r="K135" s="276"/>
      <c r="L135" s="277"/>
      <c r="M135" s="278" t="s">
        <v>1</v>
      </c>
      <c r="N135" s="279" t="s">
        <v>41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448</v>
      </c>
      <c r="AT135" s="231" t="s">
        <v>334</v>
      </c>
      <c r="AU135" s="231" t="s">
        <v>86</v>
      </c>
      <c r="AY135" s="17" t="s">
        <v>140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84</v>
      </c>
      <c r="BK135" s="232">
        <f>ROUND(I135*H135,2)</f>
        <v>0</v>
      </c>
      <c r="BL135" s="17" t="s">
        <v>241</v>
      </c>
      <c r="BM135" s="231" t="s">
        <v>1700</v>
      </c>
    </row>
    <row r="136" s="14" customFormat="1">
      <c r="A136" s="14"/>
      <c r="B136" s="244"/>
      <c r="C136" s="245"/>
      <c r="D136" s="235" t="s">
        <v>149</v>
      </c>
      <c r="E136" s="246" t="s">
        <v>1</v>
      </c>
      <c r="F136" s="247" t="s">
        <v>84</v>
      </c>
      <c r="G136" s="245"/>
      <c r="H136" s="248">
        <v>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149</v>
      </c>
      <c r="AU136" s="254" t="s">
        <v>86</v>
      </c>
      <c r="AV136" s="14" t="s">
        <v>86</v>
      </c>
      <c r="AW136" s="14" t="s">
        <v>32</v>
      </c>
      <c r="AX136" s="14" t="s">
        <v>84</v>
      </c>
      <c r="AY136" s="254" t="s">
        <v>140</v>
      </c>
    </row>
    <row r="137" s="2" customFormat="1" ht="37.8" customHeight="1">
      <c r="A137" s="38"/>
      <c r="B137" s="39"/>
      <c r="C137" s="219" t="s">
        <v>183</v>
      </c>
      <c r="D137" s="219" t="s">
        <v>143</v>
      </c>
      <c r="E137" s="220" t="s">
        <v>1701</v>
      </c>
      <c r="F137" s="221" t="s">
        <v>1702</v>
      </c>
      <c r="G137" s="222" t="s">
        <v>471</v>
      </c>
      <c r="H137" s="223">
        <v>12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41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241</v>
      </c>
      <c r="AT137" s="231" t="s">
        <v>143</v>
      </c>
      <c r="AU137" s="231" t="s">
        <v>86</v>
      </c>
      <c r="AY137" s="17" t="s">
        <v>140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241</v>
      </c>
      <c r="BM137" s="231" t="s">
        <v>1703</v>
      </c>
    </row>
    <row r="138" s="13" customFormat="1">
      <c r="A138" s="13"/>
      <c r="B138" s="233"/>
      <c r="C138" s="234"/>
      <c r="D138" s="235" t="s">
        <v>149</v>
      </c>
      <c r="E138" s="236" t="s">
        <v>1</v>
      </c>
      <c r="F138" s="237" t="s">
        <v>1704</v>
      </c>
      <c r="G138" s="234"/>
      <c r="H138" s="236" t="s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149</v>
      </c>
      <c r="AU138" s="243" t="s">
        <v>86</v>
      </c>
      <c r="AV138" s="13" t="s">
        <v>84</v>
      </c>
      <c r="AW138" s="13" t="s">
        <v>32</v>
      </c>
      <c r="AX138" s="13" t="s">
        <v>76</v>
      </c>
      <c r="AY138" s="243" t="s">
        <v>140</v>
      </c>
    </row>
    <row r="139" s="14" customFormat="1">
      <c r="A139" s="14"/>
      <c r="B139" s="244"/>
      <c r="C139" s="245"/>
      <c r="D139" s="235" t="s">
        <v>149</v>
      </c>
      <c r="E139" s="246" t="s">
        <v>1</v>
      </c>
      <c r="F139" s="247" t="s">
        <v>1705</v>
      </c>
      <c r="G139" s="245"/>
      <c r="H139" s="248">
        <v>12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149</v>
      </c>
      <c r="AU139" s="254" t="s">
        <v>86</v>
      </c>
      <c r="AV139" s="14" t="s">
        <v>86</v>
      </c>
      <c r="AW139" s="14" t="s">
        <v>32</v>
      </c>
      <c r="AX139" s="14" t="s">
        <v>84</v>
      </c>
      <c r="AY139" s="254" t="s">
        <v>140</v>
      </c>
    </row>
    <row r="140" s="2" customFormat="1" ht="24.15" customHeight="1">
      <c r="A140" s="38"/>
      <c r="B140" s="39"/>
      <c r="C140" s="269" t="s">
        <v>190</v>
      </c>
      <c r="D140" s="269" t="s">
        <v>334</v>
      </c>
      <c r="E140" s="270" t="s">
        <v>1706</v>
      </c>
      <c r="F140" s="271" t="s">
        <v>1707</v>
      </c>
      <c r="G140" s="272" t="s">
        <v>471</v>
      </c>
      <c r="H140" s="273">
        <v>12</v>
      </c>
      <c r="I140" s="274"/>
      <c r="J140" s="275">
        <f>ROUND(I140*H140,2)</f>
        <v>0</v>
      </c>
      <c r="K140" s="276"/>
      <c r="L140" s="277"/>
      <c r="M140" s="278" t="s">
        <v>1</v>
      </c>
      <c r="N140" s="279" t="s">
        <v>41</v>
      </c>
      <c r="O140" s="91"/>
      <c r="P140" s="229">
        <f>O140*H140</f>
        <v>0</v>
      </c>
      <c r="Q140" s="229">
        <v>0.001</v>
      </c>
      <c r="R140" s="229">
        <f>Q140*H140</f>
        <v>0.012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448</v>
      </c>
      <c r="AT140" s="231" t="s">
        <v>334</v>
      </c>
      <c r="AU140" s="231" t="s">
        <v>86</v>
      </c>
      <c r="AY140" s="17" t="s">
        <v>140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241</v>
      </c>
      <c r="BM140" s="231" t="s">
        <v>1708</v>
      </c>
    </row>
    <row r="141" s="14" customFormat="1">
      <c r="A141" s="14"/>
      <c r="B141" s="244"/>
      <c r="C141" s="245"/>
      <c r="D141" s="235" t="s">
        <v>149</v>
      </c>
      <c r="E141" s="246" t="s">
        <v>1</v>
      </c>
      <c r="F141" s="247" t="s">
        <v>8</v>
      </c>
      <c r="G141" s="245"/>
      <c r="H141" s="248">
        <v>12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149</v>
      </c>
      <c r="AU141" s="254" t="s">
        <v>86</v>
      </c>
      <c r="AV141" s="14" t="s">
        <v>86</v>
      </c>
      <c r="AW141" s="14" t="s">
        <v>32</v>
      </c>
      <c r="AX141" s="14" t="s">
        <v>84</v>
      </c>
      <c r="AY141" s="254" t="s">
        <v>140</v>
      </c>
    </row>
    <row r="142" s="12" customFormat="1" ht="25.92" customHeight="1">
      <c r="A142" s="12"/>
      <c r="B142" s="203"/>
      <c r="C142" s="204"/>
      <c r="D142" s="205" t="s">
        <v>75</v>
      </c>
      <c r="E142" s="206" t="s">
        <v>334</v>
      </c>
      <c r="F142" s="206" t="s">
        <v>1442</v>
      </c>
      <c r="G142" s="204"/>
      <c r="H142" s="204"/>
      <c r="I142" s="207"/>
      <c r="J142" s="208">
        <f>BK142</f>
        <v>0</v>
      </c>
      <c r="K142" s="204"/>
      <c r="L142" s="209"/>
      <c r="M142" s="210"/>
      <c r="N142" s="211"/>
      <c r="O142" s="211"/>
      <c r="P142" s="212">
        <f>P143+P157</f>
        <v>0</v>
      </c>
      <c r="Q142" s="211"/>
      <c r="R142" s="212">
        <f>R143+R157</f>
        <v>74.734186100000016</v>
      </c>
      <c r="S142" s="211"/>
      <c r="T142" s="213">
        <f>T143+T157</f>
        <v>5.8499999999999996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157</v>
      </c>
      <c r="AT142" s="215" t="s">
        <v>75</v>
      </c>
      <c r="AU142" s="215" t="s">
        <v>76</v>
      </c>
      <c r="AY142" s="214" t="s">
        <v>140</v>
      </c>
      <c r="BK142" s="216">
        <f>BK143+BK157</f>
        <v>0</v>
      </c>
    </row>
    <row r="143" s="12" customFormat="1" ht="22.8" customHeight="1">
      <c r="A143" s="12"/>
      <c r="B143" s="203"/>
      <c r="C143" s="204"/>
      <c r="D143" s="205" t="s">
        <v>75</v>
      </c>
      <c r="E143" s="217" t="s">
        <v>1443</v>
      </c>
      <c r="F143" s="217" t="s">
        <v>1444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SUM(P144:P156)</f>
        <v>0</v>
      </c>
      <c r="Q143" s="211"/>
      <c r="R143" s="212">
        <f>SUM(R144:R156)</f>
        <v>0.093270000000000006</v>
      </c>
      <c r="S143" s="211"/>
      <c r="T143" s="213">
        <f>SUM(T144:T156)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157</v>
      </c>
      <c r="AT143" s="215" t="s">
        <v>75</v>
      </c>
      <c r="AU143" s="215" t="s">
        <v>84</v>
      </c>
      <c r="AY143" s="214" t="s">
        <v>140</v>
      </c>
      <c r="BK143" s="216">
        <f>SUM(BK144:BK156)</f>
        <v>0</v>
      </c>
    </row>
    <row r="144" s="2" customFormat="1" ht="49.05" customHeight="1">
      <c r="A144" s="38"/>
      <c r="B144" s="39"/>
      <c r="C144" s="219" t="s">
        <v>196</v>
      </c>
      <c r="D144" s="219" t="s">
        <v>143</v>
      </c>
      <c r="E144" s="220" t="s">
        <v>1479</v>
      </c>
      <c r="F144" s="221" t="s">
        <v>1480</v>
      </c>
      <c r="G144" s="222" t="s">
        <v>413</v>
      </c>
      <c r="H144" s="223">
        <v>76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41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620</v>
      </c>
      <c r="AT144" s="231" t="s">
        <v>143</v>
      </c>
      <c r="AU144" s="231" t="s">
        <v>86</v>
      </c>
      <c r="AY144" s="17" t="s">
        <v>140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84</v>
      </c>
      <c r="BK144" s="232">
        <f>ROUND(I144*H144,2)</f>
        <v>0</v>
      </c>
      <c r="BL144" s="17" t="s">
        <v>620</v>
      </c>
      <c r="BM144" s="231" t="s">
        <v>1709</v>
      </c>
    </row>
    <row r="145" s="13" customFormat="1">
      <c r="A145" s="13"/>
      <c r="B145" s="233"/>
      <c r="C145" s="234"/>
      <c r="D145" s="235" t="s">
        <v>149</v>
      </c>
      <c r="E145" s="236" t="s">
        <v>1</v>
      </c>
      <c r="F145" s="237" t="s">
        <v>1710</v>
      </c>
      <c r="G145" s="234"/>
      <c r="H145" s="236" t="s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149</v>
      </c>
      <c r="AU145" s="243" t="s">
        <v>86</v>
      </c>
      <c r="AV145" s="13" t="s">
        <v>84</v>
      </c>
      <c r="AW145" s="13" t="s">
        <v>32</v>
      </c>
      <c r="AX145" s="13" t="s">
        <v>76</v>
      </c>
      <c r="AY145" s="243" t="s">
        <v>140</v>
      </c>
    </row>
    <row r="146" s="14" customFormat="1">
      <c r="A146" s="14"/>
      <c r="B146" s="244"/>
      <c r="C146" s="245"/>
      <c r="D146" s="235" t="s">
        <v>149</v>
      </c>
      <c r="E146" s="246" t="s">
        <v>1</v>
      </c>
      <c r="F146" s="247" t="s">
        <v>157</v>
      </c>
      <c r="G146" s="245"/>
      <c r="H146" s="248">
        <v>3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149</v>
      </c>
      <c r="AU146" s="254" t="s">
        <v>86</v>
      </c>
      <c r="AV146" s="14" t="s">
        <v>86</v>
      </c>
      <c r="AW146" s="14" t="s">
        <v>32</v>
      </c>
      <c r="AX146" s="14" t="s">
        <v>76</v>
      </c>
      <c r="AY146" s="254" t="s">
        <v>140</v>
      </c>
    </row>
    <row r="147" s="13" customFormat="1">
      <c r="A147" s="13"/>
      <c r="B147" s="233"/>
      <c r="C147" s="234"/>
      <c r="D147" s="235" t="s">
        <v>149</v>
      </c>
      <c r="E147" s="236" t="s">
        <v>1</v>
      </c>
      <c r="F147" s="237" t="s">
        <v>1711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149</v>
      </c>
      <c r="AU147" s="243" t="s">
        <v>86</v>
      </c>
      <c r="AV147" s="13" t="s">
        <v>84</v>
      </c>
      <c r="AW147" s="13" t="s">
        <v>32</v>
      </c>
      <c r="AX147" s="13" t="s">
        <v>76</v>
      </c>
      <c r="AY147" s="243" t="s">
        <v>140</v>
      </c>
    </row>
    <row r="148" s="14" customFormat="1">
      <c r="A148" s="14"/>
      <c r="B148" s="244"/>
      <c r="C148" s="245"/>
      <c r="D148" s="235" t="s">
        <v>149</v>
      </c>
      <c r="E148" s="246" t="s">
        <v>1</v>
      </c>
      <c r="F148" s="247" t="s">
        <v>1712</v>
      </c>
      <c r="G148" s="245"/>
      <c r="H148" s="248">
        <v>73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149</v>
      </c>
      <c r="AU148" s="254" t="s">
        <v>86</v>
      </c>
      <c r="AV148" s="14" t="s">
        <v>86</v>
      </c>
      <c r="AW148" s="14" t="s">
        <v>32</v>
      </c>
      <c r="AX148" s="14" t="s">
        <v>76</v>
      </c>
      <c r="AY148" s="254" t="s">
        <v>140</v>
      </c>
    </row>
    <row r="149" s="15" customFormat="1">
      <c r="A149" s="15"/>
      <c r="B149" s="258"/>
      <c r="C149" s="259"/>
      <c r="D149" s="235" t="s">
        <v>149</v>
      </c>
      <c r="E149" s="260" t="s">
        <v>1</v>
      </c>
      <c r="F149" s="261" t="s">
        <v>301</v>
      </c>
      <c r="G149" s="259"/>
      <c r="H149" s="262">
        <v>76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8" t="s">
        <v>149</v>
      </c>
      <c r="AU149" s="268" t="s">
        <v>86</v>
      </c>
      <c r="AV149" s="15" t="s">
        <v>164</v>
      </c>
      <c r="AW149" s="15" t="s">
        <v>32</v>
      </c>
      <c r="AX149" s="15" t="s">
        <v>84</v>
      </c>
      <c r="AY149" s="268" t="s">
        <v>140</v>
      </c>
    </row>
    <row r="150" s="2" customFormat="1" ht="16.5" customHeight="1">
      <c r="A150" s="38"/>
      <c r="B150" s="39"/>
      <c r="C150" s="269" t="s">
        <v>151</v>
      </c>
      <c r="D150" s="269" t="s">
        <v>334</v>
      </c>
      <c r="E150" s="270" t="s">
        <v>1484</v>
      </c>
      <c r="F150" s="271" t="s">
        <v>1485</v>
      </c>
      <c r="G150" s="272" t="s">
        <v>1486</v>
      </c>
      <c r="H150" s="273">
        <v>91.769999999999996</v>
      </c>
      <c r="I150" s="274"/>
      <c r="J150" s="275">
        <f>ROUND(I150*H150,2)</f>
        <v>0</v>
      </c>
      <c r="K150" s="276"/>
      <c r="L150" s="277"/>
      <c r="M150" s="278" t="s">
        <v>1</v>
      </c>
      <c r="N150" s="279" t="s">
        <v>41</v>
      </c>
      <c r="O150" s="91"/>
      <c r="P150" s="229">
        <f>O150*H150</f>
        <v>0</v>
      </c>
      <c r="Q150" s="229">
        <v>0.001</v>
      </c>
      <c r="R150" s="229">
        <f>Q150*H150</f>
        <v>0.091770000000000004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1462</v>
      </c>
      <c r="AT150" s="231" t="s">
        <v>334</v>
      </c>
      <c r="AU150" s="231" t="s">
        <v>86</v>
      </c>
      <c r="AY150" s="17" t="s">
        <v>140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84</v>
      </c>
      <c r="BK150" s="232">
        <f>ROUND(I150*H150,2)</f>
        <v>0</v>
      </c>
      <c r="BL150" s="17" t="s">
        <v>1462</v>
      </c>
      <c r="BM150" s="231" t="s">
        <v>1713</v>
      </c>
    </row>
    <row r="151" s="14" customFormat="1">
      <c r="A151" s="14"/>
      <c r="B151" s="244"/>
      <c r="C151" s="245"/>
      <c r="D151" s="235" t="s">
        <v>149</v>
      </c>
      <c r="E151" s="246" t="s">
        <v>1</v>
      </c>
      <c r="F151" s="247" t="s">
        <v>1714</v>
      </c>
      <c r="G151" s="245"/>
      <c r="H151" s="248">
        <v>79.799999999999997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149</v>
      </c>
      <c r="AU151" s="254" t="s">
        <v>86</v>
      </c>
      <c r="AV151" s="14" t="s">
        <v>86</v>
      </c>
      <c r="AW151" s="14" t="s">
        <v>32</v>
      </c>
      <c r="AX151" s="14" t="s">
        <v>84</v>
      </c>
      <c r="AY151" s="254" t="s">
        <v>140</v>
      </c>
    </row>
    <row r="152" s="14" customFormat="1">
      <c r="A152" s="14"/>
      <c r="B152" s="244"/>
      <c r="C152" s="245"/>
      <c r="D152" s="235" t="s">
        <v>149</v>
      </c>
      <c r="E152" s="245"/>
      <c r="F152" s="247" t="s">
        <v>1715</v>
      </c>
      <c r="G152" s="245"/>
      <c r="H152" s="248">
        <v>91.769999999999996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149</v>
      </c>
      <c r="AU152" s="254" t="s">
        <v>86</v>
      </c>
      <c r="AV152" s="14" t="s">
        <v>86</v>
      </c>
      <c r="AW152" s="14" t="s">
        <v>4</v>
      </c>
      <c r="AX152" s="14" t="s">
        <v>84</v>
      </c>
      <c r="AY152" s="254" t="s">
        <v>140</v>
      </c>
    </row>
    <row r="153" s="2" customFormat="1" ht="21.75" customHeight="1">
      <c r="A153" s="38"/>
      <c r="B153" s="39"/>
      <c r="C153" s="219" t="s">
        <v>207</v>
      </c>
      <c r="D153" s="219" t="s">
        <v>143</v>
      </c>
      <c r="E153" s="220" t="s">
        <v>1506</v>
      </c>
      <c r="F153" s="221" t="s">
        <v>1507</v>
      </c>
      <c r="G153" s="222" t="s">
        <v>471</v>
      </c>
      <c r="H153" s="223">
        <v>10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41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620</v>
      </c>
      <c r="AT153" s="231" t="s">
        <v>143</v>
      </c>
      <c r="AU153" s="231" t="s">
        <v>86</v>
      </c>
      <c r="AY153" s="17" t="s">
        <v>140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84</v>
      </c>
      <c r="BK153" s="232">
        <f>ROUND(I153*H153,2)</f>
        <v>0</v>
      </c>
      <c r="BL153" s="17" t="s">
        <v>620</v>
      </c>
      <c r="BM153" s="231" t="s">
        <v>1716</v>
      </c>
    </row>
    <row r="154" s="14" customFormat="1">
      <c r="A154" s="14"/>
      <c r="B154" s="244"/>
      <c r="C154" s="245"/>
      <c r="D154" s="235" t="s">
        <v>149</v>
      </c>
      <c r="E154" s="246" t="s">
        <v>1</v>
      </c>
      <c r="F154" s="247" t="s">
        <v>1717</v>
      </c>
      <c r="G154" s="245"/>
      <c r="H154" s="248">
        <v>10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149</v>
      </c>
      <c r="AU154" s="254" t="s">
        <v>86</v>
      </c>
      <c r="AV154" s="14" t="s">
        <v>86</v>
      </c>
      <c r="AW154" s="14" t="s">
        <v>32</v>
      </c>
      <c r="AX154" s="14" t="s">
        <v>84</v>
      </c>
      <c r="AY154" s="254" t="s">
        <v>140</v>
      </c>
    </row>
    <row r="155" s="2" customFormat="1" ht="24.15" customHeight="1">
      <c r="A155" s="38"/>
      <c r="B155" s="39"/>
      <c r="C155" s="269" t="s">
        <v>8</v>
      </c>
      <c r="D155" s="269" t="s">
        <v>334</v>
      </c>
      <c r="E155" s="270" t="s">
        <v>1509</v>
      </c>
      <c r="F155" s="271" t="s">
        <v>1510</v>
      </c>
      <c r="G155" s="272" t="s">
        <v>471</v>
      </c>
      <c r="H155" s="273">
        <v>10</v>
      </c>
      <c r="I155" s="274"/>
      <c r="J155" s="275">
        <f>ROUND(I155*H155,2)</f>
        <v>0</v>
      </c>
      <c r="K155" s="276"/>
      <c r="L155" s="277"/>
      <c r="M155" s="278" t="s">
        <v>1</v>
      </c>
      <c r="N155" s="279" t="s">
        <v>41</v>
      </c>
      <c r="O155" s="91"/>
      <c r="P155" s="229">
        <f>O155*H155</f>
        <v>0</v>
      </c>
      <c r="Q155" s="229">
        <v>0.00014999999999999999</v>
      </c>
      <c r="R155" s="229">
        <f>Q155*H155</f>
        <v>0.0014999999999999998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1462</v>
      </c>
      <c r="AT155" s="231" t="s">
        <v>334</v>
      </c>
      <c r="AU155" s="231" t="s">
        <v>86</v>
      </c>
      <c r="AY155" s="17" t="s">
        <v>140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84</v>
      </c>
      <c r="BK155" s="232">
        <f>ROUND(I155*H155,2)</f>
        <v>0</v>
      </c>
      <c r="BL155" s="17" t="s">
        <v>1462</v>
      </c>
      <c r="BM155" s="231" t="s">
        <v>1718</v>
      </c>
    </row>
    <row r="156" s="14" customFormat="1">
      <c r="A156" s="14"/>
      <c r="B156" s="244"/>
      <c r="C156" s="245"/>
      <c r="D156" s="235" t="s">
        <v>149</v>
      </c>
      <c r="E156" s="246" t="s">
        <v>1</v>
      </c>
      <c r="F156" s="247" t="s">
        <v>151</v>
      </c>
      <c r="G156" s="245"/>
      <c r="H156" s="248">
        <v>10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149</v>
      </c>
      <c r="AU156" s="254" t="s">
        <v>86</v>
      </c>
      <c r="AV156" s="14" t="s">
        <v>86</v>
      </c>
      <c r="AW156" s="14" t="s">
        <v>32</v>
      </c>
      <c r="AX156" s="14" t="s">
        <v>84</v>
      </c>
      <c r="AY156" s="254" t="s">
        <v>140</v>
      </c>
    </row>
    <row r="157" s="12" customFormat="1" ht="22.8" customHeight="1">
      <c r="A157" s="12"/>
      <c r="B157" s="203"/>
      <c r="C157" s="204"/>
      <c r="D157" s="205" t="s">
        <v>75</v>
      </c>
      <c r="E157" s="217" t="s">
        <v>1512</v>
      </c>
      <c r="F157" s="217" t="s">
        <v>1513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SUM(P158:P245)</f>
        <v>0</v>
      </c>
      <c r="Q157" s="211"/>
      <c r="R157" s="212">
        <f>SUM(R158:R245)</f>
        <v>74.640916100000013</v>
      </c>
      <c r="S157" s="211"/>
      <c r="T157" s="213">
        <f>SUM(T158:T245)</f>
        <v>5.8499999999999996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157</v>
      </c>
      <c r="AT157" s="215" t="s">
        <v>75</v>
      </c>
      <c r="AU157" s="215" t="s">
        <v>84</v>
      </c>
      <c r="AY157" s="214" t="s">
        <v>140</v>
      </c>
      <c r="BK157" s="216">
        <f>SUM(BK158:BK245)</f>
        <v>0</v>
      </c>
    </row>
    <row r="158" s="2" customFormat="1" ht="24.15" customHeight="1">
      <c r="A158" s="38"/>
      <c r="B158" s="39"/>
      <c r="C158" s="219" t="s">
        <v>218</v>
      </c>
      <c r="D158" s="219" t="s">
        <v>143</v>
      </c>
      <c r="E158" s="220" t="s">
        <v>1514</v>
      </c>
      <c r="F158" s="221" t="s">
        <v>1515</v>
      </c>
      <c r="G158" s="222" t="s">
        <v>1516</v>
      </c>
      <c r="H158" s="223">
        <v>0.021999999999999999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41</v>
      </c>
      <c r="O158" s="91"/>
      <c r="P158" s="229">
        <f>O158*H158</f>
        <v>0</v>
      </c>
      <c r="Q158" s="229">
        <v>0.0088000000000000005</v>
      </c>
      <c r="R158" s="229">
        <f>Q158*H158</f>
        <v>0.00019359999999999999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620</v>
      </c>
      <c r="AT158" s="231" t="s">
        <v>143</v>
      </c>
      <c r="AU158" s="231" t="s">
        <v>86</v>
      </c>
      <c r="AY158" s="17" t="s">
        <v>140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84</v>
      </c>
      <c r="BK158" s="232">
        <f>ROUND(I158*H158,2)</f>
        <v>0</v>
      </c>
      <c r="BL158" s="17" t="s">
        <v>620</v>
      </c>
      <c r="BM158" s="231" t="s">
        <v>1719</v>
      </c>
    </row>
    <row r="159" s="14" customFormat="1">
      <c r="A159" s="14"/>
      <c r="B159" s="244"/>
      <c r="C159" s="245"/>
      <c r="D159" s="235" t="s">
        <v>149</v>
      </c>
      <c r="E159" s="246" t="s">
        <v>1</v>
      </c>
      <c r="F159" s="247" t="s">
        <v>1720</v>
      </c>
      <c r="G159" s="245"/>
      <c r="H159" s="248">
        <v>0.021999999999999999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149</v>
      </c>
      <c r="AU159" s="254" t="s">
        <v>86</v>
      </c>
      <c r="AV159" s="14" t="s">
        <v>86</v>
      </c>
      <c r="AW159" s="14" t="s">
        <v>32</v>
      </c>
      <c r="AX159" s="14" t="s">
        <v>84</v>
      </c>
      <c r="AY159" s="254" t="s">
        <v>140</v>
      </c>
    </row>
    <row r="160" s="2" customFormat="1" ht="66.75" customHeight="1">
      <c r="A160" s="38"/>
      <c r="B160" s="39"/>
      <c r="C160" s="219" t="s">
        <v>228</v>
      </c>
      <c r="D160" s="219" t="s">
        <v>143</v>
      </c>
      <c r="E160" s="220" t="s">
        <v>1523</v>
      </c>
      <c r="F160" s="221" t="s">
        <v>1721</v>
      </c>
      <c r="G160" s="222" t="s">
        <v>413</v>
      </c>
      <c r="H160" s="223">
        <v>39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41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620</v>
      </c>
      <c r="AT160" s="231" t="s">
        <v>143</v>
      </c>
      <c r="AU160" s="231" t="s">
        <v>86</v>
      </c>
      <c r="AY160" s="17" t="s">
        <v>140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84</v>
      </c>
      <c r="BK160" s="232">
        <f>ROUND(I160*H160,2)</f>
        <v>0</v>
      </c>
      <c r="BL160" s="17" t="s">
        <v>620</v>
      </c>
      <c r="BM160" s="231" t="s">
        <v>1722</v>
      </c>
    </row>
    <row r="161" s="13" customFormat="1">
      <c r="A161" s="13"/>
      <c r="B161" s="233"/>
      <c r="C161" s="234"/>
      <c r="D161" s="235" t="s">
        <v>149</v>
      </c>
      <c r="E161" s="236" t="s">
        <v>1</v>
      </c>
      <c r="F161" s="237" t="s">
        <v>1723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149</v>
      </c>
      <c r="AU161" s="243" t="s">
        <v>86</v>
      </c>
      <c r="AV161" s="13" t="s">
        <v>84</v>
      </c>
      <c r="AW161" s="13" t="s">
        <v>32</v>
      </c>
      <c r="AX161" s="13" t="s">
        <v>76</v>
      </c>
      <c r="AY161" s="243" t="s">
        <v>140</v>
      </c>
    </row>
    <row r="162" s="14" customFormat="1">
      <c r="A162" s="14"/>
      <c r="B162" s="244"/>
      <c r="C162" s="245"/>
      <c r="D162" s="235" t="s">
        <v>149</v>
      </c>
      <c r="E162" s="246" t="s">
        <v>1</v>
      </c>
      <c r="F162" s="247" t="s">
        <v>1724</v>
      </c>
      <c r="G162" s="245"/>
      <c r="H162" s="248">
        <v>39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149</v>
      </c>
      <c r="AU162" s="254" t="s">
        <v>86</v>
      </c>
      <c r="AV162" s="14" t="s">
        <v>86</v>
      </c>
      <c r="AW162" s="14" t="s">
        <v>32</v>
      </c>
      <c r="AX162" s="14" t="s">
        <v>84</v>
      </c>
      <c r="AY162" s="254" t="s">
        <v>140</v>
      </c>
    </row>
    <row r="163" s="2" customFormat="1" ht="66.75" customHeight="1">
      <c r="A163" s="38"/>
      <c r="B163" s="39"/>
      <c r="C163" s="219" t="s">
        <v>235</v>
      </c>
      <c r="D163" s="219" t="s">
        <v>143</v>
      </c>
      <c r="E163" s="220" t="s">
        <v>1725</v>
      </c>
      <c r="F163" s="221" t="s">
        <v>1726</v>
      </c>
      <c r="G163" s="222" t="s">
        <v>413</v>
      </c>
      <c r="H163" s="223">
        <v>5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41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620</v>
      </c>
      <c r="AT163" s="231" t="s">
        <v>143</v>
      </c>
      <c r="AU163" s="231" t="s">
        <v>86</v>
      </c>
      <c r="AY163" s="17" t="s">
        <v>140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84</v>
      </c>
      <c r="BK163" s="232">
        <f>ROUND(I163*H163,2)</f>
        <v>0</v>
      </c>
      <c r="BL163" s="17" t="s">
        <v>620</v>
      </c>
      <c r="BM163" s="231" t="s">
        <v>1727</v>
      </c>
    </row>
    <row r="164" s="13" customFormat="1">
      <c r="A164" s="13"/>
      <c r="B164" s="233"/>
      <c r="C164" s="234"/>
      <c r="D164" s="235" t="s">
        <v>149</v>
      </c>
      <c r="E164" s="236" t="s">
        <v>1</v>
      </c>
      <c r="F164" s="237" t="s">
        <v>1728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149</v>
      </c>
      <c r="AU164" s="243" t="s">
        <v>86</v>
      </c>
      <c r="AV164" s="13" t="s">
        <v>84</v>
      </c>
      <c r="AW164" s="13" t="s">
        <v>32</v>
      </c>
      <c r="AX164" s="13" t="s">
        <v>76</v>
      </c>
      <c r="AY164" s="243" t="s">
        <v>140</v>
      </c>
    </row>
    <row r="165" s="14" customFormat="1">
      <c r="A165" s="14"/>
      <c r="B165" s="244"/>
      <c r="C165" s="245"/>
      <c r="D165" s="235" t="s">
        <v>149</v>
      </c>
      <c r="E165" s="246" t="s">
        <v>1</v>
      </c>
      <c r="F165" s="247" t="s">
        <v>139</v>
      </c>
      <c r="G165" s="245"/>
      <c r="H165" s="248">
        <v>5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149</v>
      </c>
      <c r="AU165" s="254" t="s">
        <v>86</v>
      </c>
      <c r="AV165" s="14" t="s">
        <v>86</v>
      </c>
      <c r="AW165" s="14" t="s">
        <v>32</v>
      </c>
      <c r="AX165" s="14" t="s">
        <v>84</v>
      </c>
      <c r="AY165" s="254" t="s">
        <v>140</v>
      </c>
    </row>
    <row r="166" s="2" customFormat="1" ht="66.75" customHeight="1">
      <c r="A166" s="38"/>
      <c r="B166" s="39"/>
      <c r="C166" s="219" t="s">
        <v>241</v>
      </c>
      <c r="D166" s="219" t="s">
        <v>143</v>
      </c>
      <c r="E166" s="220" t="s">
        <v>1729</v>
      </c>
      <c r="F166" s="221" t="s">
        <v>1730</v>
      </c>
      <c r="G166" s="222" t="s">
        <v>413</v>
      </c>
      <c r="H166" s="223">
        <v>31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41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620</v>
      </c>
      <c r="AT166" s="231" t="s">
        <v>143</v>
      </c>
      <c r="AU166" s="231" t="s">
        <v>86</v>
      </c>
      <c r="AY166" s="17" t="s">
        <v>140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84</v>
      </c>
      <c r="BK166" s="232">
        <f>ROUND(I166*H166,2)</f>
        <v>0</v>
      </c>
      <c r="BL166" s="17" t="s">
        <v>620</v>
      </c>
      <c r="BM166" s="231" t="s">
        <v>1731</v>
      </c>
    </row>
    <row r="167" s="13" customFormat="1">
      <c r="A167" s="13"/>
      <c r="B167" s="233"/>
      <c r="C167" s="234"/>
      <c r="D167" s="235" t="s">
        <v>149</v>
      </c>
      <c r="E167" s="236" t="s">
        <v>1</v>
      </c>
      <c r="F167" s="237" t="s">
        <v>1732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149</v>
      </c>
      <c r="AU167" s="243" t="s">
        <v>86</v>
      </c>
      <c r="AV167" s="13" t="s">
        <v>84</v>
      </c>
      <c r="AW167" s="13" t="s">
        <v>32</v>
      </c>
      <c r="AX167" s="13" t="s">
        <v>76</v>
      </c>
      <c r="AY167" s="243" t="s">
        <v>140</v>
      </c>
    </row>
    <row r="168" s="14" customFormat="1">
      <c r="A168" s="14"/>
      <c r="B168" s="244"/>
      <c r="C168" s="245"/>
      <c r="D168" s="235" t="s">
        <v>149</v>
      </c>
      <c r="E168" s="246" t="s">
        <v>1</v>
      </c>
      <c r="F168" s="247" t="s">
        <v>7</v>
      </c>
      <c r="G168" s="245"/>
      <c r="H168" s="248">
        <v>21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149</v>
      </c>
      <c r="AU168" s="254" t="s">
        <v>86</v>
      </c>
      <c r="AV168" s="14" t="s">
        <v>86</v>
      </c>
      <c r="AW168" s="14" t="s">
        <v>32</v>
      </c>
      <c r="AX168" s="14" t="s">
        <v>76</v>
      </c>
      <c r="AY168" s="254" t="s">
        <v>140</v>
      </c>
    </row>
    <row r="169" s="13" customFormat="1">
      <c r="A169" s="13"/>
      <c r="B169" s="233"/>
      <c r="C169" s="234"/>
      <c r="D169" s="235" t="s">
        <v>149</v>
      </c>
      <c r="E169" s="236" t="s">
        <v>1</v>
      </c>
      <c r="F169" s="237" t="s">
        <v>1733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149</v>
      </c>
      <c r="AU169" s="243" t="s">
        <v>86</v>
      </c>
      <c r="AV169" s="13" t="s">
        <v>84</v>
      </c>
      <c r="AW169" s="13" t="s">
        <v>32</v>
      </c>
      <c r="AX169" s="13" t="s">
        <v>76</v>
      </c>
      <c r="AY169" s="243" t="s">
        <v>140</v>
      </c>
    </row>
    <row r="170" s="14" customFormat="1">
      <c r="A170" s="14"/>
      <c r="B170" s="244"/>
      <c r="C170" s="245"/>
      <c r="D170" s="235" t="s">
        <v>149</v>
      </c>
      <c r="E170" s="246" t="s">
        <v>1</v>
      </c>
      <c r="F170" s="247" t="s">
        <v>151</v>
      </c>
      <c r="G170" s="245"/>
      <c r="H170" s="248">
        <v>10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149</v>
      </c>
      <c r="AU170" s="254" t="s">
        <v>86</v>
      </c>
      <c r="AV170" s="14" t="s">
        <v>86</v>
      </c>
      <c r="AW170" s="14" t="s">
        <v>32</v>
      </c>
      <c r="AX170" s="14" t="s">
        <v>76</v>
      </c>
      <c r="AY170" s="254" t="s">
        <v>140</v>
      </c>
    </row>
    <row r="171" s="15" customFormat="1">
      <c r="A171" s="15"/>
      <c r="B171" s="258"/>
      <c r="C171" s="259"/>
      <c r="D171" s="235" t="s">
        <v>149</v>
      </c>
      <c r="E171" s="260" t="s">
        <v>1</v>
      </c>
      <c r="F171" s="261" t="s">
        <v>301</v>
      </c>
      <c r="G171" s="259"/>
      <c r="H171" s="262">
        <v>31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8" t="s">
        <v>149</v>
      </c>
      <c r="AU171" s="268" t="s">
        <v>86</v>
      </c>
      <c r="AV171" s="15" t="s">
        <v>164</v>
      </c>
      <c r="AW171" s="15" t="s">
        <v>32</v>
      </c>
      <c r="AX171" s="15" t="s">
        <v>84</v>
      </c>
      <c r="AY171" s="268" t="s">
        <v>140</v>
      </c>
    </row>
    <row r="172" s="2" customFormat="1" ht="66.75" customHeight="1">
      <c r="A172" s="38"/>
      <c r="B172" s="39"/>
      <c r="C172" s="219" t="s">
        <v>247</v>
      </c>
      <c r="D172" s="219" t="s">
        <v>143</v>
      </c>
      <c r="E172" s="220" t="s">
        <v>1734</v>
      </c>
      <c r="F172" s="221" t="s">
        <v>1735</v>
      </c>
      <c r="G172" s="222" t="s">
        <v>413</v>
      </c>
      <c r="H172" s="223">
        <v>3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41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620</v>
      </c>
      <c r="AT172" s="231" t="s">
        <v>143</v>
      </c>
      <c r="AU172" s="231" t="s">
        <v>86</v>
      </c>
      <c r="AY172" s="17" t="s">
        <v>140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84</v>
      </c>
      <c r="BK172" s="232">
        <f>ROUND(I172*H172,2)</f>
        <v>0</v>
      </c>
      <c r="BL172" s="17" t="s">
        <v>620</v>
      </c>
      <c r="BM172" s="231" t="s">
        <v>1736</v>
      </c>
    </row>
    <row r="173" s="13" customFormat="1">
      <c r="A173" s="13"/>
      <c r="B173" s="233"/>
      <c r="C173" s="234"/>
      <c r="D173" s="235" t="s">
        <v>149</v>
      </c>
      <c r="E173" s="236" t="s">
        <v>1</v>
      </c>
      <c r="F173" s="237" t="s">
        <v>1737</v>
      </c>
      <c r="G173" s="234"/>
      <c r="H173" s="236" t="s">
        <v>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149</v>
      </c>
      <c r="AU173" s="243" t="s">
        <v>86</v>
      </c>
      <c r="AV173" s="13" t="s">
        <v>84</v>
      </c>
      <c r="AW173" s="13" t="s">
        <v>32</v>
      </c>
      <c r="AX173" s="13" t="s">
        <v>76</v>
      </c>
      <c r="AY173" s="243" t="s">
        <v>140</v>
      </c>
    </row>
    <row r="174" s="14" customFormat="1">
      <c r="A174" s="14"/>
      <c r="B174" s="244"/>
      <c r="C174" s="245"/>
      <c r="D174" s="235" t="s">
        <v>149</v>
      </c>
      <c r="E174" s="246" t="s">
        <v>1</v>
      </c>
      <c r="F174" s="247" t="s">
        <v>157</v>
      </c>
      <c r="G174" s="245"/>
      <c r="H174" s="248">
        <v>3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149</v>
      </c>
      <c r="AU174" s="254" t="s">
        <v>86</v>
      </c>
      <c r="AV174" s="14" t="s">
        <v>86</v>
      </c>
      <c r="AW174" s="14" t="s">
        <v>32</v>
      </c>
      <c r="AX174" s="14" t="s">
        <v>84</v>
      </c>
      <c r="AY174" s="254" t="s">
        <v>140</v>
      </c>
    </row>
    <row r="175" s="2" customFormat="1" ht="44.25" customHeight="1">
      <c r="A175" s="38"/>
      <c r="B175" s="39"/>
      <c r="C175" s="219" t="s">
        <v>384</v>
      </c>
      <c r="D175" s="219" t="s">
        <v>143</v>
      </c>
      <c r="E175" s="220" t="s">
        <v>1527</v>
      </c>
      <c r="F175" s="221" t="s">
        <v>1528</v>
      </c>
      <c r="G175" s="222" t="s">
        <v>292</v>
      </c>
      <c r="H175" s="223">
        <v>40.259999999999998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41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620</v>
      </c>
      <c r="AT175" s="231" t="s">
        <v>143</v>
      </c>
      <c r="AU175" s="231" t="s">
        <v>86</v>
      </c>
      <c r="AY175" s="17" t="s">
        <v>140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84</v>
      </c>
      <c r="BK175" s="232">
        <f>ROUND(I175*H175,2)</f>
        <v>0</v>
      </c>
      <c r="BL175" s="17" t="s">
        <v>620</v>
      </c>
      <c r="BM175" s="231" t="s">
        <v>1738</v>
      </c>
    </row>
    <row r="176" s="14" customFormat="1">
      <c r="A176" s="14"/>
      <c r="B176" s="244"/>
      <c r="C176" s="245"/>
      <c r="D176" s="235" t="s">
        <v>149</v>
      </c>
      <c r="E176" s="246" t="s">
        <v>1</v>
      </c>
      <c r="F176" s="247" t="s">
        <v>1739</v>
      </c>
      <c r="G176" s="245"/>
      <c r="H176" s="248">
        <v>40.259999999999998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149</v>
      </c>
      <c r="AU176" s="254" t="s">
        <v>86</v>
      </c>
      <c r="AV176" s="14" t="s">
        <v>86</v>
      </c>
      <c r="AW176" s="14" t="s">
        <v>32</v>
      </c>
      <c r="AX176" s="14" t="s">
        <v>84</v>
      </c>
      <c r="AY176" s="254" t="s">
        <v>140</v>
      </c>
    </row>
    <row r="177" s="2" customFormat="1" ht="55.5" customHeight="1">
      <c r="A177" s="38"/>
      <c r="B177" s="39"/>
      <c r="C177" s="219" t="s">
        <v>388</v>
      </c>
      <c r="D177" s="219" t="s">
        <v>143</v>
      </c>
      <c r="E177" s="220" t="s">
        <v>1533</v>
      </c>
      <c r="F177" s="221" t="s">
        <v>1534</v>
      </c>
      <c r="G177" s="222" t="s">
        <v>292</v>
      </c>
      <c r="H177" s="223">
        <v>120.78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41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620</v>
      </c>
      <c r="AT177" s="231" t="s">
        <v>143</v>
      </c>
      <c r="AU177" s="231" t="s">
        <v>86</v>
      </c>
      <c r="AY177" s="17" t="s">
        <v>140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84</v>
      </c>
      <c r="BK177" s="232">
        <f>ROUND(I177*H177,2)</f>
        <v>0</v>
      </c>
      <c r="BL177" s="17" t="s">
        <v>620</v>
      </c>
      <c r="BM177" s="231" t="s">
        <v>1740</v>
      </c>
    </row>
    <row r="178" s="13" customFormat="1">
      <c r="A178" s="13"/>
      <c r="B178" s="233"/>
      <c r="C178" s="234"/>
      <c r="D178" s="235" t="s">
        <v>149</v>
      </c>
      <c r="E178" s="236" t="s">
        <v>1</v>
      </c>
      <c r="F178" s="237" t="s">
        <v>1741</v>
      </c>
      <c r="G178" s="234"/>
      <c r="H178" s="236" t="s">
        <v>1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149</v>
      </c>
      <c r="AU178" s="243" t="s">
        <v>86</v>
      </c>
      <c r="AV178" s="13" t="s">
        <v>84</v>
      </c>
      <c r="AW178" s="13" t="s">
        <v>32</v>
      </c>
      <c r="AX178" s="13" t="s">
        <v>76</v>
      </c>
      <c r="AY178" s="243" t="s">
        <v>140</v>
      </c>
    </row>
    <row r="179" s="14" customFormat="1">
      <c r="A179" s="14"/>
      <c r="B179" s="244"/>
      <c r="C179" s="245"/>
      <c r="D179" s="235" t="s">
        <v>149</v>
      </c>
      <c r="E179" s="246" t="s">
        <v>1</v>
      </c>
      <c r="F179" s="247" t="s">
        <v>1742</v>
      </c>
      <c r="G179" s="245"/>
      <c r="H179" s="248">
        <v>120.78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149</v>
      </c>
      <c r="AU179" s="254" t="s">
        <v>86</v>
      </c>
      <c r="AV179" s="14" t="s">
        <v>86</v>
      </c>
      <c r="AW179" s="14" t="s">
        <v>32</v>
      </c>
      <c r="AX179" s="14" t="s">
        <v>84</v>
      </c>
      <c r="AY179" s="254" t="s">
        <v>140</v>
      </c>
    </row>
    <row r="180" s="2" customFormat="1" ht="33" customHeight="1">
      <c r="A180" s="38"/>
      <c r="B180" s="39"/>
      <c r="C180" s="219" t="s">
        <v>261</v>
      </c>
      <c r="D180" s="219" t="s">
        <v>143</v>
      </c>
      <c r="E180" s="220" t="s">
        <v>1538</v>
      </c>
      <c r="F180" s="221" t="s">
        <v>1539</v>
      </c>
      <c r="G180" s="222" t="s">
        <v>320</v>
      </c>
      <c r="H180" s="223">
        <v>68.441999999999993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41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620</v>
      </c>
      <c r="AT180" s="231" t="s">
        <v>143</v>
      </c>
      <c r="AU180" s="231" t="s">
        <v>86</v>
      </c>
      <c r="AY180" s="17" t="s">
        <v>140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84</v>
      </c>
      <c r="BK180" s="232">
        <f>ROUND(I180*H180,2)</f>
        <v>0</v>
      </c>
      <c r="BL180" s="17" t="s">
        <v>620</v>
      </c>
      <c r="BM180" s="231" t="s">
        <v>1743</v>
      </c>
    </row>
    <row r="181" s="14" customFormat="1">
      <c r="A181" s="14"/>
      <c r="B181" s="244"/>
      <c r="C181" s="245"/>
      <c r="D181" s="235" t="s">
        <v>149</v>
      </c>
      <c r="E181" s="246" t="s">
        <v>1</v>
      </c>
      <c r="F181" s="247" t="s">
        <v>1744</v>
      </c>
      <c r="G181" s="245"/>
      <c r="H181" s="248">
        <v>68.441999999999993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149</v>
      </c>
      <c r="AU181" s="254" t="s">
        <v>86</v>
      </c>
      <c r="AV181" s="14" t="s">
        <v>86</v>
      </c>
      <c r="AW181" s="14" t="s">
        <v>32</v>
      </c>
      <c r="AX181" s="14" t="s">
        <v>84</v>
      </c>
      <c r="AY181" s="254" t="s">
        <v>140</v>
      </c>
    </row>
    <row r="182" s="2" customFormat="1" ht="55.5" customHeight="1">
      <c r="A182" s="38"/>
      <c r="B182" s="39"/>
      <c r="C182" s="219" t="s">
        <v>7</v>
      </c>
      <c r="D182" s="219" t="s">
        <v>143</v>
      </c>
      <c r="E182" s="220" t="s">
        <v>1546</v>
      </c>
      <c r="F182" s="221" t="s">
        <v>1745</v>
      </c>
      <c r="G182" s="222" t="s">
        <v>413</v>
      </c>
      <c r="H182" s="223">
        <v>37.264000000000003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41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620</v>
      </c>
      <c r="AT182" s="231" t="s">
        <v>143</v>
      </c>
      <c r="AU182" s="231" t="s">
        <v>86</v>
      </c>
      <c r="AY182" s="17" t="s">
        <v>140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84</v>
      </c>
      <c r="BK182" s="232">
        <f>ROUND(I182*H182,2)</f>
        <v>0</v>
      </c>
      <c r="BL182" s="17" t="s">
        <v>620</v>
      </c>
      <c r="BM182" s="231" t="s">
        <v>1746</v>
      </c>
    </row>
    <row r="183" s="14" customFormat="1">
      <c r="A183" s="14"/>
      <c r="B183" s="244"/>
      <c r="C183" s="245"/>
      <c r="D183" s="235" t="s">
        <v>149</v>
      </c>
      <c r="E183" s="246" t="s">
        <v>1</v>
      </c>
      <c r="F183" s="247" t="s">
        <v>1747</v>
      </c>
      <c r="G183" s="245"/>
      <c r="H183" s="248">
        <v>37.264000000000003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149</v>
      </c>
      <c r="AU183" s="254" t="s">
        <v>86</v>
      </c>
      <c r="AV183" s="14" t="s">
        <v>86</v>
      </c>
      <c r="AW183" s="14" t="s">
        <v>32</v>
      </c>
      <c r="AX183" s="14" t="s">
        <v>84</v>
      </c>
      <c r="AY183" s="254" t="s">
        <v>140</v>
      </c>
    </row>
    <row r="184" s="2" customFormat="1" ht="16.5" customHeight="1">
      <c r="A184" s="38"/>
      <c r="B184" s="39"/>
      <c r="C184" s="269" t="s">
        <v>400</v>
      </c>
      <c r="D184" s="269" t="s">
        <v>334</v>
      </c>
      <c r="E184" s="270" t="s">
        <v>335</v>
      </c>
      <c r="F184" s="271" t="s">
        <v>336</v>
      </c>
      <c r="G184" s="272" t="s">
        <v>320</v>
      </c>
      <c r="H184" s="273">
        <v>74.528000000000006</v>
      </c>
      <c r="I184" s="274"/>
      <c r="J184" s="275">
        <f>ROUND(I184*H184,2)</f>
        <v>0</v>
      </c>
      <c r="K184" s="276"/>
      <c r="L184" s="277"/>
      <c r="M184" s="278" t="s">
        <v>1</v>
      </c>
      <c r="N184" s="279" t="s">
        <v>41</v>
      </c>
      <c r="O184" s="91"/>
      <c r="P184" s="229">
        <f>O184*H184</f>
        <v>0</v>
      </c>
      <c r="Q184" s="229">
        <v>1</v>
      </c>
      <c r="R184" s="229">
        <f>Q184*H184</f>
        <v>74.528000000000006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190</v>
      </c>
      <c r="AT184" s="231" t="s">
        <v>334</v>
      </c>
      <c r="AU184" s="231" t="s">
        <v>86</v>
      </c>
      <c r="AY184" s="17" t="s">
        <v>140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84</v>
      </c>
      <c r="BK184" s="232">
        <f>ROUND(I184*H184,2)</f>
        <v>0</v>
      </c>
      <c r="BL184" s="17" t="s">
        <v>164</v>
      </c>
      <c r="BM184" s="231" t="s">
        <v>1748</v>
      </c>
    </row>
    <row r="185" s="14" customFormat="1">
      <c r="A185" s="14"/>
      <c r="B185" s="244"/>
      <c r="C185" s="245"/>
      <c r="D185" s="235" t="s">
        <v>149</v>
      </c>
      <c r="E185" s="246" t="s">
        <v>1</v>
      </c>
      <c r="F185" s="247" t="s">
        <v>1749</v>
      </c>
      <c r="G185" s="245"/>
      <c r="H185" s="248">
        <v>37.264000000000003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149</v>
      </c>
      <c r="AU185" s="254" t="s">
        <v>86</v>
      </c>
      <c r="AV185" s="14" t="s">
        <v>86</v>
      </c>
      <c r="AW185" s="14" t="s">
        <v>32</v>
      </c>
      <c r="AX185" s="14" t="s">
        <v>84</v>
      </c>
      <c r="AY185" s="254" t="s">
        <v>140</v>
      </c>
    </row>
    <row r="186" s="14" customFormat="1">
      <c r="A186" s="14"/>
      <c r="B186" s="244"/>
      <c r="C186" s="245"/>
      <c r="D186" s="235" t="s">
        <v>149</v>
      </c>
      <c r="E186" s="245"/>
      <c r="F186" s="247" t="s">
        <v>1750</v>
      </c>
      <c r="G186" s="245"/>
      <c r="H186" s="248">
        <v>74.528000000000006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149</v>
      </c>
      <c r="AU186" s="254" t="s">
        <v>86</v>
      </c>
      <c r="AV186" s="14" t="s">
        <v>86</v>
      </c>
      <c r="AW186" s="14" t="s">
        <v>4</v>
      </c>
      <c r="AX186" s="14" t="s">
        <v>84</v>
      </c>
      <c r="AY186" s="254" t="s">
        <v>140</v>
      </c>
    </row>
    <row r="187" s="2" customFormat="1" ht="33" customHeight="1">
      <c r="A187" s="38"/>
      <c r="B187" s="39"/>
      <c r="C187" s="219" t="s">
        <v>404</v>
      </c>
      <c r="D187" s="219" t="s">
        <v>143</v>
      </c>
      <c r="E187" s="220" t="s">
        <v>1751</v>
      </c>
      <c r="F187" s="221" t="s">
        <v>1752</v>
      </c>
      <c r="G187" s="222" t="s">
        <v>146</v>
      </c>
      <c r="H187" s="223">
        <v>1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41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620</v>
      </c>
      <c r="AT187" s="231" t="s">
        <v>143</v>
      </c>
      <c r="AU187" s="231" t="s">
        <v>86</v>
      </c>
      <c r="AY187" s="17" t="s">
        <v>140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84</v>
      </c>
      <c r="BK187" s="232">
        <f>ROUND(I187*H187,2)</f>
        <v>0</v>
      </c>
      <c r="BL187" s="17" t="s">
        <v>620</v>
      </c>
      <c r="BM187" s="231" t="s">
        <v>1753</v>
      </c>
    </row>
    <row r="188" s="13" customFormat="1">
      <c r="A188" s="13"/>
      <c r="B188" s="233"/>
      <c r="C188" s="234"/>
      <c r="D188" s="235" t="s">
        <v>149</v>
      </c>
      <c r="E188" s="236" t="s">
        <v>1</v>
      </c>
      <c r="F188" s="237" t="s">
        <v>1754</v>
      </c>
      <c r="G188" s="234"/>
      <c r="H188" s="236" t="s">
        <v>1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149</v>
      </c>
      <c r="AU188" s="243" t="s">
        <v>86</v>
      </c>
      <c r="AV188" s="13" t="s">
        <v>84</v>
      </c>
      <c r="AW188" s="13" t="s">
        <v>32</v>
      </c>
      <c r="AX188" s="13" t="s">
        <v>76</v>
      </c>
      <c r="AY188" s="243" t="s">
        <v>140</v>
      </c>
    </row>
    <row r="189" s="14" customFormat="1">
      <c r="A189" s="14"/>
      <c r="B189" s="244"/>
      <c r="C189" s="245"/>
      <c r="D189" s="235" t="s">
        <v>149</v>
      </c>
      <c r="E189" s="246" t="s">
        <v>1</v>
      </c>
      <c r="F189" s="247" t="s">
        <v>84</v>
      </c>
      <c r="G189" s="245"/>
      <c r="H189" s="248">
        <v>1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149</v>
      </c>
      <c r="AU189" s="254" t="s">
        <v>86</v>
      </c>
      <c r="AV189" s="14" t="s">
        <v>86</v>
      </c>
      <c r="AW189" s="14" t="s">
        <v>32</v>
      </c>
      <c r="AX189" s="14" t="s">
        <v>84</v>
      </c>
      <c r="AY189" s="254" t="s">
        <v>140</v>
      </c>
    </row>
    <row r="190" s="2" customFormat="1" ht="37.8" customHeight="1">
      <c r="A190" s="38"/>
      <c r="B190" s="39"/>
      <c r="C190" s="219" t="s">
        <v>410</v>
      </c>
      <c r="D190" s="219" t="s">
        <v>143</v>
      </c>
      <c r="E190" s="220" t="s">
        <v>1755</v>
      </c>
      <c r="F190" s="221" t="s">
        <v>1756</v>
      </c>
      <c r="G190" s="222" t="s">
        <v>146</v>
      </c>
      <c r="H190" s="223">
        <v>1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41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620</v>
      </c>
      <c r="AT190" s="231" t="s">
        <v>143</v>
      </c>
      <c r="AU190" s="231" t="s">
        <v>86</v>
      </c>
      <c r="AY190" s="17" t="s">
        <v>140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84</v>
      </c>
      <c r="BK190" s="232">
        <f>ROUND(I190*H190,2)</f>
        <v>0</v>
      </c>
      <c r="BL190" s="17" t="s">
        <v>620</v>
      </c>
      <c r="BM190" s="231" t="s">
        <v>1757</v>
      </c>
    </row>
    <row r="191" s="13" customFormat="1">
      <c r="A191" s="13"/>
      <c r="B191" s="233"/>
      <c r="C191" s="234"/>
      <c r="D191" s="235" t="s">
        <v>149</v>
      </c>
      <c r="E191" s="236" t="s">
        <v>1</v>
      </c>
      <c r="F191" s="237" t="s">
        <v>1758</v>
      </c>
      <c r="G191" s="234"/>
      <c r="H191" s="236" t="s">
        <v>1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149</v>
      </c>
      <c r="AU191" s="243" t="s">
        <v>86</v>
      </c>
      <c r="AV191" s="13" t="s">
        <v>84</v>
      </c>
      <c r="AW191" s="13" t="s">
        <v>32</v>
      </c>
      <c r="AX191" s="13" t="s">
        <v>76</v>
      </c>
      <c r="AY191" s="243" t="s">
        <v>140</v>
      </c>
    </row>
    <row r="192" s="13" customFormat="1">
      <c r="A192" s="13"/>
      <c r="B192" s="233"/>
      <c r="C192" s="234"/>
      <c r="D192" s="235" t="s">
        <v>149</v>
      </c>
      <c r="E192" s="236" t="s">
        <v>1</v>
      </c>
      <c r="F192" s="237" t="s">
        <v>1759</v>
      </c>
      <c r="G192" s="234"/>
      <c r="H192" s="236" t="s">
        <v>1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149</v>
      </c>
      <c r="AU192" s="243" t="s">
        <v>86</v>
      </c>
      <c r="AV192" s="13" t="s">
        <v>84</v>
      </c>
      <c r="AW192" s="13" t="s">
        <v>32</v>
      </c>
      <c r="AX192" s="13" t="s">
        <v>76</v>
      </c>
      <c r="AY192" s="243" t="s">
        <v>140</v>
      </c>
    </row>
    <row r="193" s="14" customFormat="1">
      <c r="A193" s="14"/>
      <c r="B193" s="244"/>
      <c r="C193" s="245"/>
      <c r="D193" s="235" t="s">
        <v>149</v>
      </c>
      <c r="E193" s="246" t="s">
        <v>1</v>
      </c>
      <c r="F193" s="247" t="s">
        <v>84</v>
      </c>
      <c r="G193" s="245"/>
      <c r="H193" s="248">
        <v>1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149</v>
      </c>
      <c r="AU193" s="254" t="s">
        <v>86</v>
      </c>
      <c r="AV193" s="14" t="s">
        <v>86</v>
      </c>
      <c r="AW193" s="14" t="s">
        <v>32</v>
      </c>
      <c r="AX193" s="14" t="s">
        <v>84</v>
      </c>
      <c r="AY193" s="254" t="s">
        <v>140</v>
      </c>
    </row>
    <row r="194" s="2" customFormat="1" ht="37.8" customHeight="1">
      <c r="A194" s="38"/>
      <c r="B194" s="39"/>
      <c r="C194" s="219" t="s">
        <v>416</v>
      </c>
      <c r="D194" s="219" t="s">
        <v>143</v>
      </c>
      <c r="E194" s="220" t="s">
        <v>1573</v>
      </c>
      <c r="F194" s="221" t="s">
        <v>1760</v>
      </c>
      <c r="G194" s="222" t="s">
        <v>413</v>
      </c>
      <c r="H194" s="223">
        <v>39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41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620</v>
      </c>
      <c r="AT194" s="231" t="s">
        <v>143</v>
      </c>
      <c r="AU194" s="231" t="s">
        <v>86</v>
      </c>
      <c r="AY194" s="17" t="s">
        <v>140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84</v>
      </c>
      <c r="BK194" s="232">
        <f>ROUND(I194*H194,2)</f>
        <v>0</v>
      </c>
      <c r="BL194" s="17" t="s">
        <v>620</v>
      </c>
      <c r="BM194" s="231" t="s">
        <v>1761</v>
      </c>
    </row>
    <row r="195" s="14" customFormat="1">
      <c r="A195" s="14"/>
      <c r="B195" s="244"/>
      <c r="C195" s="245"/>
      <c r="D195" s="235" t="s">
        <v>149</v>
      </c>
      <c r="E195" s="246" t="s">
        <v>1</v>
      </c>
      <c r="F195" s="247" t="s">
        <v>484</v>
      </c>
      <c r="G195" s="245"/>
      <c r="H195" s="248">
        <v>39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149</v>
      </c>
      <c r="AU195" s="254" t="s">
        <v>86</v>
      </c>
      <c r="AV195" s="14" t="s">
        <v>86</v>
      </c>
      <c r="AW195" s="14" t="s">
        <v>32</v>
      </c>
      <c r="AX195" s="14" t="s">
        <v>84</v>
      </c>
      <c r="AY195" s="254" t="s">
        <v>140</v>
      </c>
    </row>
    <row r="196" s="2" customFormat="1" ht="37.8" customHeight="1">
      <c r="A196" s="38"/>
      <c r="B196" s="39"/>
      <c r="C196" s="219" t="s">
        <v>420</v>
      </c>
      <c r="D196" s="219" t="s">
        <v>143</v>
      </c>
      <c r="E196" s="220" t="s">
        <v>1762</v>
      </c>
      <c r="F196" s="221" t="s">
        <v>1763</v>
      </c>
      <c r="G196" s="222" t="s">
        <v>413</v>
      </c>
      <c r="H196" s="223">
        <v>5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41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620</v>
      </c>
      <c r="AT196" s="231" t="s">
        <v>143</v>
      </c>
      <c r="AU196" s="231" t="s">
        <v>86</v>
      </c>
      <c r="AY196" s="17" t="s">
        <v>140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84</v>
      </c>
      <c r="BK196" s="232">
        <f>ROUND(I196*H196,2)</f>
        <v>0</v>
      </c>
      <c r="BL196" s="17" t="s">
        <v>620</v>
      </c>
      <c r="BM196" s="231" t="s">
        <v>1764</v>
      </c>
    </row>
    <row r="197" s="14" customFormat="1">
      <c r="A197" s="14"/>
      <c r="B197" s="244"/>
      <c r="C197" s="245"/>
      <c r="D197" s="235" t="s">
        <v>149</v>
      </c>
      <c r="E197" s="246" t="s">
        <v>1</v>
      </c>
      <c r="F197" s="247" t="s">
        <v>1765</v>
      </c>
      <c r="G197" s="245"/>
      <c r="H197" s="248">
        <v>5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149</v>
      </c>
      <c r="AU197" s="254" t="s">
        <v>86</v>
      </c>
      <c r="AV197" s="14" t="s">
        <v>86</v>
      </c>
      <c r="AW197" s="14" t="s">
        <v>32</v>
      </c>
      <c r="AX197" s="14" t="s">
        <v>84</v>
      </c>
      <c r="AY197" s="254" t="s">
        <v>140</v>
      </c>
    </row>
    <row r="198" s="2" customFormat="1" ht="37.8" customHeight="1">
      <c r="A198" s="38"/>
      <c r="B198" s="39"/>
      <c r="C198" s="219" t="s">
        <v>425</v>
      </c>
      <c r="D198" s="219" t="s">
        <v>143</v>
      </c>
      <c r="E198" s="220" t="s">
        <v>1766</v>
      </c>
      <c r="F198" s="221" t="s">
        <v>1767</v>
      </c>
      <c r="G198" s="222" t="s">
        <v>413</v>
      </c>
      <c r="H198" s="223">
        <v>31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41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620</v>
      </c>
      <c r="AT198" s="231" t="s">
        <v>143</v>
      </c>
      <c r="AU198" s="231" t="s">
        <v>86</v>
      </c>
      <c r="AY198" s="17" t="s">
        <v>140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84</v>
      </c>
      <c r="BK198" s="232">
        <f>ROUND(I198*H198,2)</f>
        <v>0</v>
      </c>
      <c r="BL198" s="17" t="s">
        <v>620</v>
      </c>
      <c r="BM198" s="231" t="s">
        <v>1768</v>
      </c>
    </row>
    <row r="199" s="14" customFormat="1">
      <c r="A199" s="14"/>
      <c r="B199" s="244"/>
      <c r="C199" s="245"/>
      <c r="D199" s="235" t="s">
        <v>149</v>
      </c>
      <c r="E199" s="246" t="s">
        <v>1</v>
      </c>
      <c r="F199" s="247" t="s">
        <v>1769</v>
      </c>
      <c r="G199" s="245"/>
      <c r="H199" s="248">
        <v>31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149</v>
      </c>
      <c r="AU199" s="254" t="s">
        <v>86</v>
      </c>
      <c r="AV199" s="14" t="s">
        <v>86</v>
      </c>
      <c r="AW199" s="14" t="s">
        <v>32</v>
      </c>
      <c r="AX199" s="14" t="s">
        <v>84</v>
      </c>
      <c r="AY199" s="254" t="s">
        <v>140</v>
      </c>
    </row>
    <row r="200" s="2" customFormat="1" ht="37.8" customHeight="1">
      <c r="A200" s="38"/>
      <c r="B200" s="39"/>
      <c r="C200" s="219" t="s">
        <v>430</v>
      </c>
      <c r="D200" s="219" t="s">
        <v>143</v>
      </c>
      <c r="E200" s="220" t="s">
        <v>1770</v>
      </c>
      <c r="F200" s="221" t="s">
        <v>1771</v>
      </c>
      <c r="G200" s="222" t="s">
        <v>413</v>
      </c>
      <c r="H200" s="223">
        <v>3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41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620</v>
      </c>
      <c r="AT200" s="231" t="s">
        <v>143</v>
      </c>
      <c r="AU200" s="231" t="s">
        <v>86</v>
      </c>
      <c r="AY200" s="17" t="s">
        <v>140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84</v>
      </c>
      <c r="BK200" s="232">
        <f>ROUND(I200*H200,2)</f>
        <v>0</v>
      </c>
      <c r="BL200" s="17" t="s">
        <v>620</v>
      </c>
      <c r="BM200" s="231" t="s">
        <v>1772</v>
      </c>
    </row>
    <row r="201" s="14" customFormat="1">
      <c r="A201" s="14"/>
      <c r="B201" s="244"/>
      <c r="C201" s="245"/>
      <c r="D201" s="235" t="s">
        <v>149</v>
      </c>
      <c r="E201" s="246" t="s">
        <v>1</v>
      </c>
      <c r="F201" s="247" t="s">
        <v>157</v>
      </c>
      <c r="G201" s="245"/>
      <c r="H201" s="248">
        <v>3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149</v>
      </c>
      <c r="AU201" s="254" t="s">
        <v>86</v>
      </c>
      <c r="AV201" s="14" t="s">
        <v>86</v>
      </c>
      <c r="AW201" s="14" t="s">
        <v>32</v>
      </c>
      <c r="AX201" s="14" t="s">
        <v>84</v>
      </c>
      <c r="AY201" s="254" t="s">
        <v>140</v>
      </c>
    </row>
    <row r="202" s="2" customFormat="1" ht="37.8" customHeight="1">
      <c r="A202" s="38"/>
      <c r="B202" s="39"/>
      <c r="C202" s="219" t="s">
        <v>435</v>
      </c>
      <c r="D202" s="219" t="s">
        <v>143</v>
      </c>
      <c r="E202" s="220" t="s">
        <v>1579</v>
      </c>
      <c r="F202" s="221" t="s">
        <v>1580</v>
      </c>
      <c r="G202" s="222" t="s">
        <v>413</v>
      </c>
      <c r="H202" s="223">
        <v>97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41</v>
      </c>
      <c r="O202" s="91"/>
      <c r="P202" s="229">
        <f>O202*H202</f>
        <v>0</v>
      </c>
      <c r="Q202" s="229">
        <v>0.00012</v>
      </c>
      <c r="R202" s="229">
        <f>Q202*H202</f>
        <v>0.011640000000000001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620</v>
      </c>
      <c r="AT202" s="231" t="s">
        <v>143</v>
      </c>
      <c r="AU202" s="231" t="s">
        <v>86</v>
      </c>
      <c r="AY202" s="17" t="s">
        <v>140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84</v>
      </c>
      <c r="BK202" s="232">
        <f>ROUND(I202*H202,2)</f>
        <v>0</v>
      </c>
      <c r="BL202" s="17" t="s">
        <v>620</v>
      </c>
      <c r="BM202" s="231" t="s">
        <v>1773</v>
      </c>
    </row>
    <row r="203" s="14" customFormat="1">
      <c r="A203" s="14"/>
      <c r="B203" s="244"/>
      <c r="C203" s="245"/>
      <c r="D203" s="235" t="s">
        <v>149</v>
      </c>
      <c r="E203" s="246" t="s">
        <v>1</v>
      </c>
      <c r="F203" s="247" t="s">
        <v>1774</v>
      </c>
      <c r="G203" s="245"/>
      <c r="H203" s="248">
        <v>97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149</v>
      </c>
      <c r="AU203" s="254" t="s">
        <v>86</v>
      </c>
      <c r="AV203" s="14" t="s">
        <v>86</v>
      </c>
      <c r="AW203" s="14" t="s">
        <v>32</v>
      </c>
      <c r="AX203" s="14" t="s">
        <v>84</v>
      </c>
      <c r="AY203" s="254" t="s">
        <v>140</v>
      </c>
    </row>
    <row r="204" s="2" customFormat="1" ht="37.8" customHeight="1">
      <c r="A204" s="38"/>
      <c r="B204" s="39"/>
      <c r="C204" s="219" t="s">
        <v>439</v>
      </c>
      <c r="D204" s="219" t="s">
        <v>143</v>
      </c>
      <c r="E204" s="220" t="s">
        <v>1592</v>
      </c>
      <c r="F204" s="221" t="s">
        <v>1593</v>
      </c>
      <c r="G204" s="222" t="s">
        <v>413</v>
      </c>
      <c r="H204" s="223">
        <v>199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41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620</v>
      </c>
      <c r="AT204" s="231" t="s">
        <v>143</v>
      </c>
      <c r="AU204" s="231" t="s">
        <v>86</v>
      </c>
      <c r="AY204" s="17" t="s">
        <v>140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84</v>
      </c>
      <c r="BK204" s="232">
        <f>ROUND(I204*H204,2)</f>
        <v>0</v>
      </c>
      <c r="BL204" s="17" t="s">
        <v>620</v>
      </c>
      <c r="BM204" s="231" t="s">
        <v>1775</v>
      </c>
    </row>
    <row r="205" s="14" customFormat="1">
      <c r="A205" s="14"/>
      <c r="B205" s="244"/>
      <c r="C205" s="245"/>
      <c r="D205" s="235" t="s">
        <v>149</v>
      </c>
      <c r="E205" s="246" t="s">
        <v>1</v>
      </c>
      <c r="F205" s="247" t="s">
        <v>1776</v>
      </c>
      <c r="G205" s="245"/>
      <c r="H205" s="248">
        <v>199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149</v>
      </c>
      <c r="AU205" s="254" t="s">
        <v>86</v>
      </c>
      <c r="AV205" s="14" t="s">
        <v>86</v>
      </c>
      <c r="AW205" s="14" t="s">
        <v>32</v>
      </c>
      <c r="AX205" s="14" t="s">
        <v>84</v>
      </c>
      <c r="AY205" s="254" t="s">
        <v>140</v>
      </c>
    </row>
    <row r="206" s="2" customFormat="1" ht="24.15" customHeight="1">
      <c r="A206" s="38"/>
      <c r="B206" s="39"/>
      <c r="C206" s="269" t="s">
        <v>443</v>
      </c>
      <c r="D206" s="269" t="s">
        <v>334</v>
      </c>
      <c r="E206" s="270" t="s">
        <v>1595</v>
      </c>
      <c r="F206" s="271" t="s">
        <v>1596</v>
      </c>
      <c r="G206" s="272" t="s">
        <v>413</v>
      </c>
      <c r="H206" s="273">
        <v>208.94999999999999</v>
      </c>
      <c r="I206" s="274"/>
      <c r="J206" s="275">
        <f>ROUND(I206*H206,2)</f>
        <v>0</v>
      </c>
      <c r="K206" s="276"/>
      <c r="L206" s="277"/>
      <c r="M206" s="278" t="s">
        <v>1</v>
      </c>
      <c r="N206" s="279" t="s">
        <v>41</v>
      </c>
      <c r="O206" s="91"/>
      <c r="P206" s="229">
        <f>O206*H206</f>
        <v>0</v>
      </c>
      <c r="Q206" s="229">
        <v>0.00035</v>
      </c>
      <c r="R206" s="229">
        <f>Q206*H206</f>
        <v>0.073132499999999989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1462</v>
      </c>
      <c r="AT206" s="231" t="s">
        <v>334</v>
      </c>
      <c r="AU206" s="231" t="s">
        <v>86</v>
      </c>
      <c r="AY206" s="17" t="s">
        <v>140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84</v>
      </c>
      <c r="BK206" s="232">
        <f>ROUND(I206*H206,2)</f>
        <v>0</v>
      </c>
      <c r="BL206" s="17" t="s">
        <v>1462</v>
      </c>
      <c r="BM206" s="231" t="s">
        <v>1777</v>
      </c>
    </row>
    <row r="207" s="14" customFormat="1">
      <c r="A207" s="14"/>
      <c r="B207" s="244"/>
      <c r="C207" s="245"/>
      <c r="D207" s="235" t="s">
        <v>149</v>
      </c>
      <c r="E207" s="246" t="s">
        <v>1</v>
      </c>
      <c r="F207" s="247" t="s">
        <v>1778</v>
      </c>
      <c r="G207" s="245"/>
      <c r="H207" s="248">
        <v>199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149</v>
      </c>
      <c r="AU207" s="254" t="s">
        <v>86</v>
      </c>
      <c r="AV207" s="14" t="s">
        <v>86</v>
      </c>
      <c r="AW207" s="14" t="s">
        <v>32</v>
      </c>
      <c r="AX207" s="14" t="s">
        <v>84</v>
      </c>
      <c r="AY207" s="254" t="s">
        <v>140</v>
      </c>
    </row>
    <row r="208" s="14" customFormat="1">
      <c r="A208" s="14"/>
      <c r="B208" s="244"/>
      <c r="C208" s="245"/>
      <c r="D208" s="235" t="s">
        <v>149</v>
      </c>
      <c r="E208" s="245"/>
      <c r="F208" s="247" t="s">
        <v>1779</v>
      </c>
      <c r="G208" s="245"/>
      <c r="H208" s="248">
        <v>208.94999999999999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149</v>
      </c>
      <c r="AU208" s="254" t="s">
        <v>86</v>
      </c>
      <c r="AV208" s="14" t="s">
        <v>86</v>
      </c>
      <c r="AW208" s="14" t="s">
        <v>4</v>
      </c>
      <c r="AX208" s="14" t="s">
        <v>84</v>
      </c>
      <c r="AY208" s="254" t="s">
        <v>140</v>
      </c>
    </row>
    <row r="209" s="2" customFormat="1" ht="37.8" customHeight="1">
      <c r="A209" s="38"/>
      <c r="B209" s="39"/>
      <c r="C209" s="219" t="s">
        <v>448</v>
      </c>
      <c r="D209" s="219" t="s">
        <v>143</v>
      </c>
      <c r="E209" s="220" t="s">
        <v>1599</v>
      </c>
      <c r="F209" s="221" t="s">
        <v>1600</v>
      </c>
      <c r="G209" s="222" t="s">
        <v>413</v>
      </c>
      <c r="H209" s="223">
        <v>10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41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620</v>
      </c>
      <c r="AT209" s="231" t="s">
        <v>143</v>
      </c>
      <c r="AU209" s="231" t="s">
        <v>86</v>
      </c>
      <c r="AY209" s="17" t="s">
        <v>140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84</v>
      </c>
      <c r="BK209" s="232">
        <f>ROUND(I209*H209,2)</f>
        <v>0</v>
      </c>
      <c r="BL209" s="17" t="s">
        <v>620</v>
      </c>
      <c r="BM209" s="231" t="s">
        <v>1780</v>
      </c>
    </row>
    <row r="210" s="13" customFormat="1">
      <c r="A210" s="13"/>
      <c r="B210" s="233"/>
      <c r="C210" s="234"/>
      <c r="D210" s="235" t="s">
        <v>149</v>
      </c>
      <c r="E210" s="236" t="s">
        <v>1</v>
      </c>
      <c r="F210" s="237" t="s">
        <v>1781</v>
      </c>
      <c r="G210" s="234"/>
      <c r="H210" s="236" t="s">
        <v>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149</v>
      </c>
      <c r="AU210" s="243" t="s">
        <v>86</v>
      </c>
      <c r="AV210" s="13" t="s">
        <v>84</v>
      </c>
      <c r="AW210" s="13" t="s">
        <v>32</v>
      </c>
      <c r="AX210" s="13" t="s">
        <v>76</v>
      </c>
      <c r="AY210" s="243" t="s">
        <v>140</v>
      </c>
    </row>
    <row r="211" s="14" customFormat="1">
      <c r="A211" s="14"/>
      <c r="B211" s="244"/>
      <c r="C211" s="245"/>
      <c r="D211" s="235" t="s">
        <v>149</v>
      </c>
      <c r="E211" s="246" t="s">
        <v>1</v>
      </c>
      <c r="F211" s="247" t="s">
        <v>151</v>
      </c>
      <c r="G211" s="245"/>
      <c r="H211" s="248">
        <v>10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149</v>
      </c>
      <c r="AU211" s="254" t="s">
        <v>86</v>
      </c>
      <c r="AV211" s="14" t="s">
        <v>86</v>
      </c>
      <c r="AW211" s="14" t="s">
        <v>32</v>
      </c>
      <c r="AX211" s="14" t="s">
        <v>84</v>
      </c>
      <c r="AY211" s="254" t="s">
        <v>140</v>
      </c>
    </row>
    <row r="212" s="2" customFormat="1" ht="24.15" customHeight="1">
      <c r="A212" s="38"/>
      <c r="B212" s="39"/>
      <c r="C212" s="269" t="s">
        <v>453</v>
      </c>
      <c r="D212" s="269" t="s">
        <v>334</v>
      </c>
      <c r="E212" s="270" t="s">
        <v>1602</v>
      </c>
      <c r="F212" s="271" t="s">
        <v>1603</v>
      </c>
      <c r="G212" s="272" t="s">
        <v>413</v>
      </c>
      <c r="H212" s="273">
        <v>10.15</v>
      </c>
      <c r="I212" s="274"/>
      <c r="J212" s="275">
        <f>ROUND(I212*H212,2)</f>
        <v>0</v>
      </c>
      <c r="K212" s="276"/>
      <c r="L212" s="277"/>
      <c r="M212" s="278" t="s">
        <v>1</v>
      </c>
      <c r="N212" s="279" t="s">
        <v>41</v>
      </c>
      <c r="O212" s="91"/>
      <c r="P212" s="229">
        <f>O212*H212</f>
        <v>0</v>
      </c>
      <c r="Q212" s="229">
        <v>0.0025999999999999999</v>
      </c>
      <c r="R212" s="229">
        <f>Q212*H212</f>
        <v>0.02639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1462</v>
      </c>
      <c r="AT212" s="231" t="s">
        <v>334</v>
      </c>
      <c r="AU212" s="231" t="s">
        <v>86</v>
      </c>
      <c r="AY212" s="17" t="s">
        <v>140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84</v>
      </c>
      <c r="BK212" s="232">
        <f>ROUND(I212*H212,2)</f>
        <v>0</v>
      </c>
      <c r="BL212" s="17" t="s">
        <v>1462</v>
      </c>
      <c r="BM212" s="231" t="s">
        <v>1782</v>
      </c>
    </row>
    <row r="213" s="14" customFormat="1">
      <c r="A213" s="14"/>
      <c r="B213" s="244"/>
      <c r="C213" s="245"/>
      <c r="D213" s="235" t="s">
        <v>149</v>
      </c>
      <c r="E213" s="246" t="s">
        <v>1</v>
      </c>
      <c r="F213" s="247" t="s">
        <v>151</v>
      </c>
      <c r="G213" s="245"/>
      <c r="H213" s="248">
        <v>10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149</v>
      </c>
      <c r="AU213" s="254" t="s">
        <v>86</v>
      </c>
      <c r="AV213" s="14" t="s">
        <v>86</v>
      </c>
      <c r="AW213" s="14" t="s">
        <v>32</v>
      </c>
      <c r="AX213" s="14" t="s">
        <v>84</v>
      </c>
      <c r="AY213" s="254" t="s">
        <v>140</v>
      </c>
    </row>
    <row r="214" s="14" customFormat="1">
      <c r="A214" s="14"/>
      <c r="B214" s="244"/>
      <c r="C214" s="245"/>
      <c r="D214" s="235" t="s">
        <v>149</v>
      </c>
      <c r="E214" s="245"/>
      <c r="F214" s="247" t="s">
        <v>1783</v>
      </c>
      <c r="G214" s="245"/>
      <c r="H214" s="248">
        <v>10.15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149</v>
      </c>
      <c r="AU214" s="254" t="s">
        <v>86</v>
      </c>
      <c r="AV214" s="14" t="s">
        <v>86</v>
      </c>
      <c r="AW214" s="14" t="s">
        <v>4</v>
      </c>
      <c r="AX214" s="14" t="s">
        <v>84</v>
      </c>
      <c r="AY214" s="254" t="s">
        <v>140</v>
      </c>
    </row>
    <row r="215" s="2" customFormat="1" ht="44.25" customHeight="1">
      <c r="A215" s="38"/>
      <c r="B215" s="39"/>
      <c r="C215" s="219" t="s">
        <v>458</v>
      </c>
      <c r="D215" s="219" t="s">
        <v>143</v>
      </c>
      <c r="E215" s="220" t="s">
        <v>1624</v>
      </c>
      <c r="F215" s="221" t="s">
        <v>1625</v>
      </c>
      <c r="G215" s="222" t="s">
        <v>352</v>
      </c>
      <c r="H215" s="223">
        <v>5.2000000000000002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41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0.5</v>
      </c>
      <c r="T215" s="230">
        <f>S215*H215</f>
        <v>2.6000000000000001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620</v>
      </c>
      <c r="AT215" s="231" t="s">
        <v>143</v>
      </c>
      <c r="AU215" s="231" t="s">
        <v>86</v>
      </c>
      <c r="AY215" s="17" t="s">
        <v>140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84</v>
      </c>
      <c r="BK215" s="232">
        <f>ROUND(I215*H215,2)</f>
        <v>0</v>
      </c>
      <c r="BL215" s="17" t="s">
        <v>620</v>
      </c>
      <c r="BM215" s="231" t="s">
        <v>1784</v>
      </c>
    </row>
    <row r="216" s="14" customFormat="1">
      <c r="A216" s="14"/>
      <c r="B216" s="244"/>
      <c r="C216" s="245"/>
      <c r="D216" s="235" t="s">
        <v>149</v>
      </c>
      <c r="E216" s="246" t="s">
        <v>1</v>
      </c>
      <c r="F216" s="247" t="s">
        <v>1785</v>
      </c>
      <c r="G216" s="245"/>
      <c r="H216" s="248">
        <v>5.2000000000000002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149</v>
      </c>
      <c r="AU216" s="254" t="s">
        <v>86</v>
      </c>
      <c r="AV216" s="14" t="s">
        <v>86</v>
      </c>
      <c r="AW216" s="14" t="s">
        <v>32</v>
      </c>
      <c r="AX216" s="14" t="s">
        <v>84</v>
      </c>
      <c r="AY216" s="254" t="s">
        <v>140</v>
      </c>
    </row>
    <row r="217" s="2" customFormat="1" ht="44.25" customHeight="1">
      <c r="A217" s="38"/>
      <c r="B217" s="39"/>
      <c r="C217" s="219" t="s">
        <v>434</v>
      </c>
      <c r="D217" s="219" t="s">
        <v>143</v>
      </c>
      <c r="E217" s="220" t="s">
        <v>1628</v>
      </c>
      <c r="F217" s="221" t="s">
        <v>1629</v>
      </c>
      <c r="G217" s="222" t="s">
        <v>352</v>
      </c>
      <c r="H217" s="223">
        <v>5.2000000000000002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41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0.625</v>
      </c>
      <c r="T217" s="230">
        <f>S217*H217</f>
        <v>3.25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620</v>
      </c>
      <c r="AT217" s="231" t="s">
        <v>143</v>
      </c>
      <c r="AU217" s="231" t="s">
        <v>86</v>
      </c>
      <c r="AY217" s="17" t="s">
        <v>140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84</v>
      </c>
      <c r="BK217" s="232">
        <f>ROUND(I217*H217,2)</f>
        <v>0</v>
      </c>
      <c r="BL217" s="17" t="s">
        <v>620</v>
      </c>
      <c r="BM217" s="231" t="s">
        <v>1786</v>
      </c>
    </row>
    <row r="218" s="14" customFormat="1">
      <c r="A218" s="14"/>
      <c r="B218" s="244"/>
      <c r="C218" s="245"/>
      <c r="D218" s="235" t="s">
        <v>149</v>
      </c>
      <c r="E218" s="246" t="s">
        <v>1</v>
      </c>
      <c r="F218" s="247" t="s">
        <v>1787</v>
      </c>
      <c r="G218" s="245"/>
      <c r="H218" s="248">
        <v>5.2000000000000002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149</v>
      </c>
      <c r="AU218" s="254" t="s">
        <v>86</v>
      </c>
      <c r="AV218" s="14" t="s">
        <v>86</v>
      </c>
      <c r="AW218" s="14" t="s">
        <v>32</v>
      </c>
      <c r="AX218" s="14" t="s">
        <v>84</v>
      </c>
      <c r="AY218" s="254" t="s">
        <v>140</v>
      </c>
    </row>
    <row r="219" s="2" customFormat="1" ht="24.15" customHeight="1">
      <c r="A219" s="38"/>
      <c r="B219" s="39"/>
      <c r="C219" s="219" t="s">
        <v>468</v>
      </c>
      <c r="D219" s="219" t="s">
        <v>143</v>
      </c>
      <c r="E219" s="220" t="s">
        <v>1631</v>
      </c>
      <c r="F219" s="221" t="s">
        <v>1632</v>
      </c>
      <c r="G219" s="222" t="s">
        <v>413</v>
      </c>
      <c r="H219" s="223">
        <v>13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41</v>
      </c>
      <c r="O219" s="91"/>
      <c r="P219" s="229">
        <f>O219*H219</f>
        <v>0</v>
      </c>
      <c r="Q219" s="229">
        <v>0.00012</v>
      </c>
      <c r="R219" s="229">
        <f>Q219*H219</f>
        <v>0.00156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620</v>
      </c>
      <c r="AT219" s="231" t="s">
        <v>143</v>
      </c>
      <c r="AU219" s="231" t="s">
        <v>86</v>
      </c>
      <c r="AY219" s="17" t="s">
        <v>140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84</v>
      </c>
      <c r="BK219" s="232">
        <f>ROUND(I219*H219,2)</f>
        <v>0</v>
      </c>
      <c r="BL219" s="17" t="s">
        <v>620</v>
      </c>
      <c r="BM219" s="231" t="s">
        <v>1788</v>
      </c>
    </row>
    <row r="220" s="14" customFormat="1">
      <c r="A220" s="14"/>
      <c r="B220" s="244"/>
      <c r="C220" s="245"/>
      <c r="D220" s="235" t="s">
        <v>149</v>
      </c>
      <c r="E220" s="246" t="s">
        <v>1</v>
      </c>
      <c r="F220" s="247" t="s">
        <v>1789</v>
      </c>
      <c r="G220" s="245"/>
      <c r="H220" s="248">
        <v>13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149</v>
      </c>
      <c r="AU220" s="254" t="s">
        <v>86</v>
      </c>
      <c r="AV220" s="14" t="s">
        <v>86</v>
      </c>
      <c r="AW220" s="14" t="s">
        <v>32</v>
      </c>
      <c r="AX220" s="14" t="s">
        <v>84</v>
      </c>
      <c r="AY220" s="254" t="s">
        <v>140</v>
      </c>
    </row>
    <row r="221" s="2" customFormat="1" ht="24.15" customHeight="1">
      <c r="A221" s="38"/>
      <c r="B221" s="39"/>
      <c r="C221" s="219" t="s">
        <v>474</v>
      </c>
      <c r="D221" s="219" t="s">
        <v>143</v>
      </c>
      <c r="E221" s="220" t="s">
        <v>1635</v>
      </c>
      <c r="F221" s="221" t="s">
        <v>1636</v>
      </c>
      <c r="G221" s="222" t="s">
        <v>320</v>
      </c>
      <c r="H221" s="223">
        <v>5.3979999999999997</v>
      </c>
      <c r="I221" s="224"/>
      <c r="J221" s="225">
        <f>ROUND(I221*H221,2)</f>
        <v>0</v>
      </c>
      <c r="K221" s="226"/>
      <c r="L221" s="44"/>
      <c r="M221" s="227" t="s">
        <v>1</v>
      </c>
      <c r="N221" s="228" t="s">
        <v>41</v>
      </c>
      <c r="O221" s="91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620</v>
      </c>
      <c r="AT221" s="231" t="s">
        <v>143</v>
      </c>
      <c r="AU221" s="231" t="s">
        <v>86</v>
      </c>
      <c r="AY221" s="17" t="s">
        <v>140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84</v>
      </c>
      <c r="BK221" s="232">
        <f>ROUND(I221*H221,2)</f>
        <v>0</v>
      </c>
      <c r="BL221" s="17" t="s">
        <v>620</v>
      </c>
      <c r="BM221" s="231" t="s">
        <v>1790</v>
      </c>
    </row>
    <row r="222" s="13" customFormat="1">
      <c r="A222" s="13"/>
      <c r="B222" s="233"/>
      <c r="C222" s="234"/>
      <c r="D222" s="235" t="s">
        <v>149</v>
      </c>
      <c r="E222" s="236" t="s">
        <v>1</v>
      </c>
      <c r="F222" s="237" t="s">
        <v>1791</v>
      </c>
      <c r="G222" s="234"/>
      <c r="H222" s="236" t="s">
        <v>1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149</v>
      </c>
      <c r="AU222" s="243" t="s">
        <v>86</v>
      </c>
      <c r="AV222" s="13" t="s">
        <v>84</v>
      </c>
      <c r="AW222" s="13" t="s">
        <v>32</v>
      </c>
      <c r="AX222" s="13" t="s">
        <v>76</v>
      </c>
      <c r="AY222" s="243" t="s">
        <v>140</v>
      </c>
    </row>
    <row r="223" s="14" customFormat="1">
      <c r="A223" s="14"/>
      <c r="B223" s="244"/>
      <c r="C223" s="245"/>
      <c r="D223" s="235" t="s">
        <v>149</v>
      </c>
      <c r="E223" s="246" t="s">
        <v>1</v>
      </c>
      <c r="F223" s="247" t="s">
        <v>1792</v>
      </c>
      <c r="G223" s="245"/>
      <c r="H223" s="248">
        <v>2.6520000000000001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149</v>
      </c>
      <c r="AU223" s="254" t="s">
        <v>86</v>
      </c>
      <c r="AV223" s="14" t="s">
        <v>86</v>
      </c>
      <c r="AW223" s="14" t="s">
        <v>32</v>
      </c>
      <c r="AX223" s="14" t="s">
        <v>76</v>
      </c>
      <c r="AY223" s="254" t="s">
        <v>140</v>
      </c>
    </row>
    <row r="224" s="13" customFormat="1">
      <c r="A224" s="13"/>
      <c r="B224" s="233"/>
      <c r="C224" s="234"/>
      <c r="D224" s="235" t="s">
        <v>149</v>
      </c>
      <c r="E224" s="236" t="s">
        <v>1</v>
      </c>
      <c r="F224" s="237" t="s">
        <v>1793</v>
      </c>
      <c r="G224" s="234"/>
      <c r="H224" s="236" t="s">
        <v>1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149</v>
      </c>
      <c r="AU224" s="243" t="s">
        <v>86</v>
      </c>
      <c r="AV224" s="13" t="s">
        <v>84</v>
      </c>
      <c r="AW224" s="13" t="s">
        <v>32</v>
      </c>
      <c r="AX224" s="13" t="s">
        <v>76</v>
      </c>
      <c r="AY224" s="243" t="s">
        <v>140</v>
      </c>
    </row>
    <row r="225" s="14" customFormat="1">
      <c r="A225" s="14"/>
      <c r="B225" s="244"/>
      <c r="C225" s="245"/>
      <c r="D225" s="235" t="s">
        <v>149</v>
      </c>
      <c r="E225" s="246" t="s">
        <v>1</v>
      </c>
      <c r="F225" s="247" t="s">
        <v>1794</v>
      </c>
      <c r="G225" s="245"/>
      <c r="H225" s="248">
        <v>2.746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149</v>
      </c>
      <c r="AU225" s="254" t="s">
        <v>86</v>
      </c>
      <c r="AV225" s="14" t="s">
        <v>86</v>
      </c>
      <c r="AW225" s="14" t="s">
        <v>32</v>
      </c>
      <c r="AX225" s="14" t="s">
        <v>76</v>
      </c>
      <c r="AY225" s="254" t="s">
        <v>140</v>
      </c>
    </row>
    <row r="226" s="15" customFormat="1">
      <c r="A226" s="15"/>
      <c r="B226" s="258"/>
      <c r="C226" s="259"/>
      <c r="D226" s="235" t="s">
        <v>149</v>
      </c>
      <c r="E226" s="260" t="s">
        <v>1</v>
      </c>
      <c r="F226" s="261" t="s">
        <v>301</v>
      </c>
      <c r="G226" s="259"/>
      <c r="H226" s="262">
        <v>5.3979999999999997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8" t="s">
        <v>149</v>
      </c>
      <c r="AU226" s="268" t="s">
        <v>86</v>
      </c>
      <c r="AV226" s="15" t="s">
        <v>164</v>
      </c>
      <c r="AW226" s="15" t="s">
        <v>32</v>
      </c>
      <c r="AX226" s="15" t="s">
        <v>84</v>
      </c>
      <c r="AY226" s="268" t="s">
        <v>140</v>
      </c>
    </row>
    <row r="227" s="2" customFormat="1" ht="37.8" customHeight="1">
      <c r="A227" s="38"/>
      <c r="B227" s="39"/>
      <c r="C227" s="219" t="s">
        <v>478</v>
      </c>
      <c r="D227" s="219" t="s">
        <v>143</v>
      </c>
      <c r="E227" s="220" t="s">
        <v>1642</v>
      </c>
      <c r="F227" s="221" t="s">
        <v>1643</v>
      </c>
      <c r="G227" s="222" t="s">
        <v>320</v>
      </c>
      <c r="H227" s="223">
        <v>13.446999999999999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41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620</v>
      </c>
      <c r="AT227" s="231" t="s">
        <v>143</v>
      </c>
      <c r="AU227" s="231" t="s">
        <v>86</v>
      </c>
      <c r="AY227" s="17" t="s">
        <v>140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84</v>
      </c>
      <c r="BK227" s="232">
        <f>ROUND(I227*H227,2)</f>
        <v>0</v>
      </c>
      <c r="BL227" s="17" t="s">
        <v>620</v>
      </c>
      <c r="BM227" s="231" t="s">
        <v>1795</v>
      </c>
    </row>
    <row r="228" s="14" customFormat="1">
      <c r="A228" s="14"/>
      <c r="B228" s="244"/>
      <c r="C228" s="245"/>
      <c r="D228" s="235" t="s">
        <v>149</v>
      </c>
      <c r="E228" s="246" t="s">
        <v>1</v>
      </c>
      <c r="F228" s="247" t="s">
        <v>1796</v>
      </c>
      <c r="G228" s="245"/>
      <c r="H228" s="248">
        <v>7.9560000000000004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149</v>
      </c>
      <c r="AU228" s="254" t="s">
        <v>86</v>
      </c>
      <c r="AV228" s="14" t="s">
        <v>86</v>
      </c>
      <c r="AW228" s="14" t="s">
        <v>32</v>
      </c>
      <c r="AX228" s="14" t="s">
        <v>76</v>
      </c>
      <c r="AY228" s="254" t="s">
        <v>140</v>
      </c>
    </row>
    <row r="229" s="14" customFormat="1">
      <c r="A229" s="14"/>
      <c r="B229" s="244"/>
      <c r="C229" s="245"/>
      <c r="D229" s="235" t="s">
        <v>149</v>
      </c>
      <c r="E229" s="246" t="s">
        <v>1</v>
      </c>
      <c r="F229" s="247" t="s">
        <v>1797</v>
      </c>
      <c r="G229" s="245"/>
      <c r="H229" s="248">
        <v>5.4909999999999997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149</v>
      </c>
      <c r="AU229" s="254" t="s">
        <v>86</v>
      </c>
      <c r="AV229" s="14" t="s">
        <v>86</v>
      </c>
      <c r="AW229" s="14" t="s">
        <v>32</v>
      </c>
      <c r="AX229" s="14" t="s">
        <v>76</v>
      </c>
      <c r="AY229" s="254" t="s">
        <v>140</v>
      </c>
    </row>
    <row r="230" s="15" customFormat="1">
      <c r="A230" s="15"/>
      <c r="B230" s="258"/>
      <c r="C230" s="259"/>
      <c r="D230" s="235" t="s">
        <v>149</v>
      </c>
      <c r="E230" s="260" t="s">
        <v>1</v>
      </c>
      <c r="F230" s="261" t="s">
        <v>301</v>
      </c>
      <c r="G230" s="259"/>
      <c r="H230" s="262">
        <v>13.446999999999999</v>
      </c>
      <c r="I230" s="263"/>
      <c r="J230" s="259"/>
      <c r="K230" s="259"/>
      <c r="L230" s="264"/>
      <c r="M230" s="265"/>
      <c r="N230" s="266"/>
      <c r="O230" s="266"/>
      <c r="P230" s="266"/>
      <c r="Q230" s="266"/>
      <c r="R230" s="266"/>
      <c r="S230" s="266"/>
      <c r="T230" s="267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8" t="s">
        <v>149</v>
      </c>
      <c r="AU230" s="268" t="s">
        <v>86</v>
      </c>
      <c r="AV230" s="15" t="s">
        <v>164</v>
      </c>
      <c r="AW230" s="15" t="s">
        <v>32</v>
      </c>
      <c r="AX230" s="15" t="s">
        <v>84</v>
      </c>
      <c r="AY230" s="268" t="s">
        <v>140</v>
      </c>
    </row>
    <row r="231" s="2" customFormat="1" ht="44.25" customHeight="1">
      <c r="A231" s="38"/>
      <c r="B231" s="39"/>
      <c r="C231" s="219" t="s">
        <v>484</v>
      </c>
      <c r="D231" s="219" t="s">
        <v>143</v>
      </c>
      <c r="E231" s="220" t="s">
        <v>1647</v>
      </c>
      <c r="F231" s="221" t="s">
        <v>1648</v>
      </c>
      <c r="G231" s="222" t="s">
        <v>320</v>
      </c>
      <c r="H231" s="223">
        <v>2.6520000000000001</v>
      </c>
      <c r="I231" s="224"/>
      <c r="J231" s="225">
        <f>ROUND(I231*H231,2)</f>
        <v>0</v>
      </c>
      <c r="K231" s="226"/>
      <c r="L231" s="44"/>
      <c r="M231" s="227" t="s">
        <v>1</v>
      </c>
      <c r="N231" s="228" t="s">
        <v>41</v>
      </c>
      <c r="O231" s="91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620</v>
      </c>
      <c r="AT231" s="231" t="s">
        <v>143</v>
      </c>
      <c r="AU231" s="231" t="s">
        <v>86</v>
      </c>
      <c r="AY231" s="17" t="s">
        <v>140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84</v>
      </c>
      <c r="BK231" s="232">
        <f>ROUND(I231*H231,2)</f>
        <v>0</v>
      </c>
      <c r="BL231" s="17" t="s">
        <v>620</v>
      </c>
      <c r="BM231" s="231" t="s">
        <v>1798</v>
      </c>
    </row>
    <row r="232" s="13" customFormat="1">
      <c r="A232" s="13"/>
      <c r="B232" s="233"/>
      <c r="C232" s="234"/>
      <c r="D232" s="235" t="s">
        <v>149</v>
      </c>
      <c r="E232" s="236" t="s">
        <v>1</v>
      </c>
      <c r="F232" s="237" t="s">
        <v>1650</v>
      </c>
      <c r="G232" s="234"/>
      <c r="H232" s="236" t="s">
        <v>1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149</v>
      </c>
      <c r="AU232" s="243" t="s">
        <v>86</v>
      </c>
      <c r="AV232" s="13" t="s">
        <v>84</v>
      </c>
      <c r="AW232" s="13" t="s">
        <v>32</v>
      </c>
      <c r="AX232" s="13" t="s">
        <v>76</v>
      </c>
      <c r="AY232" s="243" t="s">
        <v>140</v>
      </c>
    </row>
    <row r="233" s="14" customFormat="1">
      <c r="A233" s="14"/>
      <c r="B233" s="244"/>
      <c r="C233" s="245"/>
      <c r="D233" s="235" t="s">
        <v>149</v>
      </c>
      <c r="E233" s="246" t="s">
        <v>1</v>
      </c>
      <c r="F233" s="247" t="s">
        <v>1792</v>
      </c>
      <c r="G233" s="245"/>
      <c r="H233" s="248">
        <v>2.6520000000000001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149</v>
      </c>
      <c r="AU233" s="254" t="s">
        <v>86</v>
      </c>
      <c r="AV233" s="14" t="s">
        <v>86</v>
      </c>
      <c r="AW233" s="14" t="s">
        <v>32</v>
      </c>
      <c r="AX233" s="14" t="s">
        <v>84</v>
      </c>
      <c r="AY233" s="254" t="s">
        <v>140</v>
      </c>
    </row>
    <row r="234" s="2" customFormat="1" ht="16.5" customHeight="1">
      <c r="A234" s="38"/>
      <c r="B234" s="39"/>
      <c r="C234" s="219" t="s">
        <v>174</v>
      </c>
      <c r="D234" s="219" t="s">
        <v>143</v>
      </c>
      <c r="E234" s="220" t="s">
        <v>1799</v>
      </c>
      <c r="F234" s="221" t="s">
        <v>1800</v>
      </c>
      <c r="G234" s="222" t="s">
        <v>320</v>
      </c>
      <c r="H234" s="223">
        <v>2.746</v>
      </c>
      <c r="I234" s="224"/>
      <c r="J234" s="225">
        <f>ROUND(I234*H234,2)</f>
        <v>0</v>
      </c>
      <c r="K234" s="226"/>
      <c r="L234" s="44"/>
      <c r="M234" s="227" t="s">
        <v>1</v>
      </c>
      <c r="N234" s="228" t="s">
        <v>41</v>
      </c>
      <c r="O234" s="91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620</v>
      </c>
      <c r="AT234" s="231" t="s">
        <v>143</v>
      </c>
      <c r="AU234" s="231" t="s">
        <v>86</v>
      </c>
      <c r="AY234" s="17" t="s">
        <v>140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84</v>
      </c>
      <c r="BK234" s="232">
        <f>ROUND(I234*H234,2)</f>
        <v>0</v>
      </c>
      <c r="BL234" s="17" t="s">
        <v>620</v>
      </c>
      <c r="BM234" s="231" t="s">
        <v>1801</v>
      </c>
    </row>
    <row r="235" s="13" customFormat="1">
      <c r="A235" s="13"/>
      <c r="B235" s="233"/>
      <c r="C235" s="234"/>
      <c r="D235" s="235" t="s">
        <v>149</v>
      </c>
      <c r="E235" s="236" t="s">
        <v>1</v>
      </c>
      <c r="F235" s="237" t="s">
        <v>750</v>
      </c>
      <c r="G235" s="234"/>
      <c r="H235" s="236" t="s">
        <v>1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149</v>
      </c>
      <c r="AU235" s="243" t="s">
        <v>86</v>
      </c>
      <c r="AV235" s="13" t="s">
        <v>84</v>
      </c>
      <c r="AW235" s="13" t="s">
        <v>32</v>
      </c>
      <c r="AX235" s="13" t="s">
        <v>76</v>
      </c>
      <c r="AY235" s="243" t="s">
        <v>140</v>
      </c>
    </row>
    <row r="236" s="14" customFormat="1">
      <c r="A236" s="14"/>
      <c r="B236" s="244"/>
      <c r="C236" s="245"/>
      <c r="D236" s="235" t="s">
        <v>149</v>
      </c>
      <c r="E236" s="246" t="s">
        <v>1</v>
      </c>
      <c r="F236" s="247" t="s">
        <v>1794</v>
      </c>
      <c r="G236" s="245"/>
      <c r="H236" s="248">
        <v>2.746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149</v>
      </c>
      <c r="AU236" s="254" t="s">
        <v>86</v>
      </c>
      <c r="AV236" s="14" t="s">
        <v>86</v>
      </c>
      <c r="AW236" s="14" t="s">
        <v>32</v>
      </c>
      <c r="AX236" s="14" t="s">
        <v>84</v>
      </c>
      <c r="AY236" s="254" t="s">
        <v>140</v>
      </c>
    </row>
    <row r="237" s="2" customFormat="1" ht="37.8" customHeight="1">
      <c r="A237" s="38"/>
      <c r="B237" s="39"/>
      <c r="C237" s="219" t="s">
        <v>494</v>
      </c>
      <c r="D237" s="219" t="s">
        <v>143</v>
      </c>
      <c r="E237" s="220" t="s">
        <v>1651</v>
      </c>
      <c r="F237" s="221" t="s">
        <v>1652</v>
      </c>
      <c r="G237" s="222" t="s">
        <v>352</v>
      </c>
      <c r="H237" s="223">
        <v>10.4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41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620</v>
      </c>
      <c r="AT237" s="231" t="s">
        <v>143</v>
      </c>
      <c r="AU237" s="231" t="s">
        <v>86</v>
      </c>
      <c r="AY237" s="17" t="s">
        <v>140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84</v>
      </c>
      <c r="BK237" s="232">
        <f>ROUND(I237*H237,2)</f>
        <v>0</v>
      </c>
      <c r="BL237" s="17" t="s">
        <v>620</v>
      </c>
      <c r="BM237" s="231" t="s">
        <v>1802</v>
      </c>
    </row>
    <row r="238" s="13" customFormat="1">
      <c r="A238" s="13"/>
      <c r="B238" s="233"/>
      <c r="C238" s="234"/>
      <c r="D238" s="235" t="s">
        <v>149</v>
      </c>
      <c r="E238" s="236" t="s">
        <v>1</v>
      </c>
      <c r="F238" s="237" t="s">
        <v>1654</v>
      </c>
      <c r="G238" s="234"/>
      <c r="H238" s="236" t="s">
        <v>1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149</v>
      </c>
      <c r="AU238" s="243" t="s">
        <v>86</v>
      </c>
      <c r="AV238" s="13" t="s">
        <v>84</v>
      </c>
      <c r="AW238" s="13" t="s">
        <v>32</v>
      </c>
      <c r="AX238" s="13" t="s">
        <v>76</v>
      </c>
      <c r="AY238" s="243" t="s">
        <v>140</v>
      </c>
    </row>
    <row r="239" s="14" customFormat="1">
      <c r="A239" s="14"/>
      <c r="B239" s="244"/>
      <c r="C239" s="245"/>
      <c r="D239" s="235" t="s">
        <v>149</v>
      </c>
      <c r="E239" s="246" t="s">
        <v>1</v>
      </c>
      <c r="F239" s="247" t="s">
        <v>1803</v>
      </c>
      <c r="G239" s="245"/>
      <c r="H239" s="248">
        <v>10.4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149</v>
      </c>
      <c r="AU239" s="254" t="s">
        <v>86</v>
      </c>
      <c r="AV239" s="14" t="s">
        <v>86</v>
      </c>
      <c r="AW239" s="14" t="s">
        <v>32</v>
      </c>
      <c r="AX239" s="14" t="s">
        <v>84</v>
      </c>
      <c r="AY239" s="254" t="s">
        <v>140</v>
      </c>
    </row>
    <row r="240" s="2" customFormat="1" ht="37.8" customHeight="1">
      <c r="A240" s="38"/>
      <c r="B240" s="39"/>
      <c r="C240" s="219" t="s">
        <v>499</v>
      </c>
      <c r="D240" s="219" t="s">
        <v>143</v>
      </c>
      <c r="E240" s="220" t="s">
        <v>1656</v>
      </c>
      <c r="F240" s="221" t="s">
        <v>1657</v>
      </c>
      <c r="G240" s="222" t="s">
        <v>352</v>
      </c>
      <c r="H240" s="223">
        <v>5.2000000000000002</v>
      </c>
      <c r="I240" s="224"/>
      <c r="J240" s="225">
        <f>ROUND(I240*H240,2)</f>
        <v>0</v>
      </c>
      <c r="K240" s="226"/>
      <c r="L240" s="44"/>
      <c r="M240" s="227" t="s">
        <v>1</v>
      </c>
      <c r="N240" s="228" t="s">
        <v>41</v>
      </c>
      <c r="O240" s="91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620</v>
      </c>
      <c r="AT240" s="231" t="s">
        <v>143</v>
      </c>
      <c r="AU240" s="231" t="s">
        <v>86</v>
      </c>
      <c r="AY240" s="17" t="s">
        <v>140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84</v>
      </c>
      <c r="BK240" s="232">
        <f>ROUND(I240*H240,2)</f>
        <v>0</v>
      </c>
      <c r="BL240" s="17" t="s">
        <v>620</v>
      </c>
      <c r="BM240" s="231" t="s">
        <v>1804</v>
      </c>
    </row>
    <row r="241" s="13" customFormat="1">
      <c r="A241" s="13"/>
      <c r="B241" s="233"/>
      <c r="C241" s="234"/>
      <c r="D241" s="235" t="s">
        <v>149</v>
      </c>
      <c r="E241" s="236" t="s">
        <v>1</v>
      </c>
      <c r="F241" s="237" t="s">
        <v>1805</v>
      </c>
      <c r="G241" s="234"/>
      <c r="H241" s="236" t="s">
        <v>1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149</v>
      </c>
      <c r="AU241" s="243" t="s">
        <v>86</v>
      </c>
      <c r="AV241" s="13" t="s">
        <v>84</v>
      </c>
      <c r="AW241" s="13" t="s">
        <v>32</v>
      </c>
      <c r="AX241" s="13" t="s">
        <v>76</v>
      </c>
      <c r="AY241" s="243" t="s">
        <v>140</v>
      </c>
    </row>
    <row r="242" s="14" customFormat="1">
      <c r="A242" s="14"/>
      <c r="B242" s="244"/>
      <c r="C242" s="245"/>
      <c r="D242" s="235" t="s">
        <v>149</v>
      </c>
      <c r="E242" s="246" t="s">
        <v>1</v>
      </c>
      <c r="F242" s="247" t="s">
        <v>1785</v>
      </c>
      <c r="G242" s="245"/>
      <c r="H242" s="248">
        <v>5.2000000000000002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149</v>
      </c>
      <c r="AU242" s="254" t="s">
        <v>86</v>
      </c>
      <c r="AV242" s="14" t="s">
        <v>86</v>
      </c>
      <c r="AW242" s="14" t="s">
        <v>32</v>
      </c>
      <c r="AX242" s="14" t="s">
        <v>84</v>
      </c>
      <c r="AY242" s="254" t="s">
        <v>140</v>
      </c>
    </row>
    <row r="243" s="2" customFormat="1" ht="37.8" customHeight="1">
      <c r="A243" s="38"/>
      <c r="B243" s="39"/>
      <c r="C243" s="219" t="s">
        <v>504</v>
      </c>
      <c r="D243" s="219" t="s">
        <v>143</v>
      </c>
      <c r="E243" s="220" t="s">
        <v>1661</v>
      </c>
      <c r="F243" s="221" t="s">
        <v>1662</v>
      </c>
      <c r="G243" s="222" t="s">
        <v>352</v>
      </c>
      <c r="H243" s="223">
        <v>5.2000000000000002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41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620</v>
      </c>
      <c r="AT243" s="231" t="s">
        <v>143</v>
      </c>
      <c r="AU243" s="231" t="s">
        <v>86</v>
      </c>
      <c r="AY243" s="17" t="s">
        <v>140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84</v>
      </c>
      <c r="BK243" s="232">
        <f>ROUND(I243*H243,2)</f>
        <v>0</v>
      </c>
      <c r="BL243" s="17" t="s">
        <v>620</v>
      </c>
      <c r="BM243" s="231" t="s">
        <v>1806</v>
      </c>
    </row>
    <row r="244" s="13" customFormat="1">
      <c r="A244" s="13"/>
      <c r="B244" s="233"/>
      <c r="C244" s="234"/>
      <c r="D244" s="235" t="s">
        <v>149</v>
      </c>
      <c r="E244" s="236" t="s">
        <v>1</v>
      </c>
      <c r="F244" s="237" t="s">
        <v>1805</v>
      </c>
      <c r="G244" s="234"/>
      <c r="H244" s="236" t="s">
        <v>1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149</v>
      </c>
      <c r="AU244" s="243" t="s">
        <v>86</v>
      </c>
      <c r="AV244" s="13" t="s">
        <v>84</v>
      </c>
      <c r="AW244" s="13" t="s">
        <v>32</v>
      </c>
      <c r="AX244" s="13" t="s">
        <v>76</v>
      </c>
      <c r="AY244" s="243" t="s">
        <v>140</v>
      </c>
    </row>
    <row r="245" s="14" customFormat="1">
      <c r="A245" s="14"/>
      <c r="B245" s="244"/>
      <c r="C245" s="245"/>
      <c r="D245" s="235" t="s">
        <v>149</v>
      </c>
      <c r="E245" s="246" t="s">
        <v>1</v>
      </c>
      <c r="F245" s="247" t="s">
        <v>1787</v>
      </c>
      <c r="G245" s="245"/>
      <c r="H245" s="248">
        <v>5.2000000000000002</v>
      </c>
      <c r="I245" s="249"/>
      <c r="J245" s="245"/>
      <c r="K245" s="245"/>
      <c r="L245" s="250"/>
      <c r="M245" s="255"/>
      <c r="N245" s="256"/>
      <c r="O245" s="256"/>
      <c r="P245" s="256"/>
      <c r="Q245" s="256"/>
      <c r="R245" s="256"/>
      <c r="S245" s="256"/>
      <c r="T245" s="25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149</v>
      </c>
      <c r="AU245" s="254" t="s">
        <v>86</v>
      </c>
      <c r="AV245" s="14" t="s">
        <v>86</v>
      </c>
      <c r="AW245" s="14" t="s">
        <v>32</v>
      </c>
      <c r="AX245" s="14" t="s">
        <v>84</v>
      </c>
      <c r="AY245" s="254" t="s">
        <v>140</v>
      </c>
    </row>
    <row r="246" s="2" customFormat="1" ht="6.96" customHeight="1">
      <c r="A246" s="38"/>
      <c r="B246" s="66"/>
      <c r="C246" s="67"/>
      <c r="D246" s="67"/>
      <c r="E246" s="67"/>
      <c r="F246" s="67"/>
      <c r="G246" s="67"/>
      <c r="H246" s="67"/>
      <c r="I246" s="67"/>
      <c r="J246" s="67"/>
      <c r="K246" s="67"/>
      <c r="L246" s="44"/>
      <c r="M246" s="38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</row>
  </sheetData>
  <sheetProtection sheet="1" autoFilter="0" formatColumns="0" formatRows="0" objects="1" scenarios="1" spinCount="100000" saltValue="T4wp1kUcgFsGMDfWwPlAMp+IAhHT7dLCS9p9xqcE8zPlkEPPZtV+eDh5PHSPMxiwdAIMmxEJ4Bu/G+eNQS7kPQ==" hashValue="2mGL0hx/HZIA51b65zKzROpQ9W9wWelYnTUSO4BQtnkmE7H2mAehnlh3WHnHtJfGFqgkscSifmU0yV+kz+84cw==" algorithmName="SHA-512" password="CA9C"/>
  <autoFilter ref="C120:K24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111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Otrokovice - regenerace panelového sídliště Trávníky - 2.etapa - komunikace, chodníky a park. stání na ul. SNP-verze 1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1807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ROUND((SUM(BE124:BE174)),  2)</f>
        <v>0</v>
      </c>
      <c r="G33" s="38"/>
      <c r="H33" s="38"/>
      <c r="I33" s="155">
        <v>0.20999999999999999</v>
      </c>
      <c r="J33" s="154">
        <f>ROUND(((SUM(BE124:BE174))*I33),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ROUND((SUM(BF124:BF174)),  2)</f>
        <v>0</v>
      </c>
      <c r="G34" s="38"/>
      <c r="H34" s="38"/>
      <c r="I34" s="155">
        <v>0.12</v>
      </c>
      <c r="J34" s="154">
        <f>ROUND(((SUM(BF124:BF174))*I34),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ROUND((SUM(BG124:BG174)),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ROUND((SUM(BH124:BH174)),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ROUND((SUM(BI124:BI174)),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Otrokovice - regenerace panelového sídliště Trávníky - 2.etapa - komunikace, chodníky a park. stání na ul. SNP-verze 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403 - Přeložka sdělovacích kabelů - přímé výdaje - doprovodná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Otrokovice, m.č. Trávníky</v>
      </c>
      <c r="G89" s="40"/>
      <c r="H89" s="40"/>
      <c r="I89" s="32" t="s">
        <v>22</v>
      </c>
      <c r="J89" s="79" t="str">
        <f>IF(J12="","",J12)</f>
        <v>28. 2. 2024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Otrokovice</v>
      </c>
      <c r="G91" s="40"/>
      <c r="H91" s="40"/>
      <c r="I91" s="32" t="s">
        <v>30</v>
      </c>
      <c r="J91" s="36" t="str">
        <f>E21</f>
        <v>M.Sedlářová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Ing.L.Alster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115</v>
      </c>
      <c r="D94" s="176"/>
      <c r="E94" s="176"/>
      <c r="F94" s="176"/>
      <c r="G94" s="176"/>
      <c r="H94" s="176"/>
      <c r="I94" s="176"/>
      <c r="J94" s="177" t="s">
        <v>116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117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118</v>
      </c>
    </row>
    <row r="97" s="9" customFormat="1" ht="24.96" customHeight="1">
      <c r="A97" s="9"/>
      <c r="B97" s="179"/>
      <c r="C97" s="180"/>
      <c r="D97" s="181" t="s">
        <v>1382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1808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1384</v>
      </c>
      <c r="E99" s="182"/>
      <c r="F99" s="182"/>
      <c r="G99" s="182"/>
      <c r="H99" s="182"/>
      <c r="I99" s="182"/>
      <c r="J99" s="183">
        <f>J130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1386</v>
      </c>
      <c r="E100" s="188"/>
      <c r="F100" s="188"/>
      <c r="G100" s="188"/>
      <c r="H100" s="188"/>
      <c r="I100" s="188"/>
      <c r="J100" s="189">
        <f>J131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119</v>
      </c>
      <c r="E101" s="182"/>
      <c r="F101" s="182"/>
      <c r="G101" s="182"/>
      <c r="H101" s="182"/>
      <c r="I101" s="182"/>
      <c r="J101" s="183">
        <f>J165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1387</v>
      </c>
      <c r="E102" s="188"/>
      <c r="F102" s="188"/>
      <c r="G102" s="188"/>
      <c r="H102" s="188"/>
      <c r="I102" s="188"/>
      <c r="J102" s="189">
        <f>J166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122</v>
      </c>
      <c r="E103" s="188"/>
      <c r="F103" s="188"/>
      <c r="G103" s="188"/>
      <c r="H103" s="188"/>
      <c r="I103" s="188"/>
      <c r="J103" s="189">
        <f>J169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123</v>
      </c>
      <c r="E104" s="188"/>
      <c r="F104" s="188"/>
      <c r="G104" s="188"/>
      <c r="H104" s="188"/>
      <c r="I104" s="188"/>
      <c r="J104" s="189">
        <f>J172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Otrokovice - regenerace panelového sídliště Trávníky - 2.etapa - komunikace, chodníky a park. stání na ul. SNP-verze 1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112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30" customHeight="1">
      <c r="A116" s="38"/>
      <c r="B116" s="39"/>
      <c r="C116" s="40"/>
      <c r="D116" s="40"/>
      <c r="E116" s="76" t="str">
        <f>E9</f>
        <v>SO 403 - Přeložka sdělovacích kabelů - přímé výdaje - doprovodná část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Otrokovice, m.č. Trávníky</v>
      </c>
      <c r="G118" s="40"/>
      <c r="H118" s="40"/>
      <c r="I118" s="32" t="s">
        <v>22</v>
      </c>
      <c r="J118" s="79" t="str">
        <f>IF(J12="","",J12)</f>
        <v>28. 2. 2024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Město Otrokovice</v>
      </c>
      <c r="G120" s="40"/>
      <c r="H120" s="40"/>
      <c r="I120" s="32" t="s">
        <v>30</v>
      </c>
      <c r="J120" s="36" t="str">
        <f>E21</f>
        <v>M.Sedlářová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Ing.L.Alster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125</v>
      </c>
      <c r="D123" s="194" t="s">
        <v>61</v>
      </c>
      <c r="E123" s="194" t="s">
        <v>57</v>
      </c>
      <c r="F123" s="194" t="s">
        <v>58</v>
      </c>
      <c r="G123" s="194" t="s">
        <v>126</v>
      </c>
      <c r="H123" s="194" t="s">
        <v>127</v>
      </c>
      <c r="I123" s="194" t="s">
        <v>128</v>
      </c>
      <c r="J123" s="195" t="s">
        <v>116</v>
      </c>
      <c r="K123" s="196" t="s">
        <v>129</v>
      </c>
      <c r="L123" s="197"/>
      <c r="M123" s="100" t="s">
        <v>1</v>
      </c>
      <c r="N123" s="101" t="s">
        <v>40</v>
      </c>
      <c r="O123" s="101" t="s">
        <v>130</v>
      </c>
      <c r="P123" s="101" t="s">
        <v>131</v>
      </c>
      <c r="Q123" s="101" t="s">
        <v>132</v>
      </c>
      <c r="R123" s="101" t="s">
        <v>133</v>
      </c>
      <c r="S123" s="101" t="s">
        <v>134</v>
      </c>
      <c r="T123" s="102" t="s">
        <v>135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136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P125+P130+P165</f>
        <v>0</v>
      </c>
      <c r="Q124" s="104"/>
      <c r="R124" s="200">
        <f>R125+R130+R165</f>
        <v>22.764063</v>
      </c>
      <c r="S124" s="104"/>
      <c r="T124" s="201">
        <f>T125+T130+T165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118</v>
      </c>
      <c r="BK124" s="202">
        <f>BK125+BK130+BK165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1399</v>
      </c>
      <c r="F125" s="206" t="s">
        <v>1400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75</v>
      </c>
      <c r="AU125" s="215" t="s">
        <v>76</v>
      </c>
      <c r="AY125" s="214" t="s">
        <v>140</v>
      </c>
      <c r="BK125" s="216">
        <f>BK126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17" t="s">
        <v>1809</v>
      </c>
      <c r="F126" s="217" t="s">
        <v>1810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SUM(P127:P129)</f>
        <v>0</v>
      </c>
      <c r="Q126" s="211"/>
      <c r="R126" s="212">
        <f>SUM(R127:R129)</f>
        <v>0</v>
      </c>
      <c r="S126" s="211"/>
      <c r="T126" s="213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75</v>
      </c>
      <c r="AU126" s="215" t="s">
        <v>84</v>
      </c>
      <c r="AY126" s="214" t="s">
        <v>140</v>
      </c>
      <c r="BK126" s="216">
        <f>SUM(BK127:BK129)</f>
        <v>0</v>
      </c>
    </row>
    <row r="127" s="2" customFormat="1" ht="37.8" customHeight="1">
      <c r="A127" s="38"/>
      <c r="B127" s="39"/>
      <c r="C127" s="219" t="s">
        <v>84</v>
      </c>
      <c r="D127" s="219" t="s">
        <v>143</v>
      </c>
      <c r="E127" s="220" t="s">
        <v>1811</v>
      </c>
      <c r="F127" s="221" t="s">
        <v>1812</v>
      </c>
      <c r="G127" s="222" t="s">
        <v>1813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41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241</v>
      </c>
      <c r="AT127" s="231" t="s">
        <v>143</v>
      </c>
      <c r="AU127" s="231" t="s">
        <v>86</v>
      </c>
      <c r="AY127" s="17" t="s">
        <v>140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84</v>
      </c>
      <c r="BK127" s="232">
        <f>ROUND(I127*H127,2)</f>
        <v>0</v>
      </c>
      <c r="BL127" s="17" t="s">
        <v>241</v>
      </c>
      <c r="BM127" s="231" t="s">
        <v>1814</v>
      </c>
    </row>
    <row r="128" s="13" customFormat="1">
      <c r="A128" s="13"/>
      <c r="B128" s="233"/>
      <c r="C128" s="234"/>
      <c r="D128" s="235" t="s">
        <v>149</v>
      </c>
      <c r="E128" s="236" t="s">
        <v>1</v>
      </c>
      <c r="F128" s="237" t="s">
        <v>1815</v>
      </c>
      <c r="G128" s="234"/>
      <c r="H128" s="236" t="s">
        <v>1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149</v>
      </c>
      <c r="AU128" s="243" t="s">
        <v>86</v>
      </c>
      <c r="AV128" s="13" t="s">
        <v>84</v>
      </c>
      <c r="AW128" s="13" t="s">
        <v>32</v>
      </c>
      <c r="AX128" s="13" t="s">
        <v>76</v>
      </c>
      <c r="AY128" s="243" t="s">
        <v>140</v>
      </c>
    </row>
    <row r="129" s="14" customFormat="1">
      <c r="A129" s="14"/>
      <c r="B129" s="244"/>
      <c r="C129" s="245"/>
      <c r="D129" s="235" t="s">
        <v>149</v>
      </c>
      <c r="E129" s="246" t="s">
        <v>1</v>
      </c>
      <c r="F129" s="247" t="s">
        <v>84</v>
      </c>
      <c r="G129" s="245"/>
      <c r="H129" s="248">
        <v>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149</v>
      </c>
      <c r="AU129" s="254" t="s">
        <v>86</v>
      </c>
      <c r="AV129" s="14" t="s">
        <v>86</v>
      </c>
      <c r="AW129" s="14" t="s">
        <v>32</v>
      </c>
      <c r="AX129" s="14" t="s">
        <v>84</v>
      </c>
      <c r="AY129" s="254" t="s">
        <v>140</v>
      </c>
    </row>
    <row r="130" s="12" customFormat="1" ht="25.92" customHeight="1">
      <c r="A130" s="12"/>
      <c r="B130" s="203"/>
      <c r="C130" s="204"/>
      <c r="D130" s="205" t="s">
        <v>75</v>
      </c>
      <c r="E130" s="206" t="s">
        <v>334</v>
      </c>
      <c r="F130" s="206" t="s">
        <v>1442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</f>
        <v>0</v>
      </c>
      <c r="Q130" s="211"/>
      <c r="R130" s="212">
        <f>R131</f>
        <v>22.764063</v>
      </c>
      <c r="S130" s="211"/>
      <c r="T130" s="21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157</v>
      </c>
      <c r="AT130" s="215" t="s">
        <v>75</v>
      </c>
      <c r="AU130" s="215" t="s">
        <v>76</v>
      </c>
      <c r="AY130" s="214" t="s">
        <v>140</v>
      </c>
      <c r="BK130" s="216">
        <f>BK131</f>
        <v>0</v>
      </c>
    </row>
    <row r="131" s="12" customFormat="1" ht="22.8" customHeight="1">
      <c r="A131" s="12"/>
      <c r="B131" s="203"/>
      <c r="C131" s="204"/>
      <c r="D131" s="205" t="s">
        <v>75</v>
      </c>
      <c r="E131" s="217" t="s">
        <v>1512</v>
      </c>
      <c r="F131" s="217" t="s">
        <v>1513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SUM(P132:P164)</f>
        <v>0</v>
      </c>
      <c r="Q131" s="211"/>
      <c r="R131" s="212">
        <f>SUM(R132:R164)</f>
        <v>22.764063</v>
      </c>
      <c r="S131" s="211"/>
      <c r="T131" s="213">
        <f>SUM(T132:T164)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157</v>
      </c>
      <c r="AT131" s="215" t="s">
        <v>75</v>
      </c>
      <c r="AU131" s="215" t="s">
        <v>84</v>
      </c>
      <c r="AY131" s="214" t="s">
        <v>140</v>
      </c>
      <c r="BK131" s="216">
        <f>SUM(BK132:BK164)</f>
        <v>0</v>
      </c>
    </row>
    <row r="132" s="2" customFormat="1" ht="24.15" customHeight="1">
      <c r="A132" s="38"/>
      <c r="B132" s="39"/>
      <c r="C132" s="219" t="s">
        <v>86</v>
      </c>
      <c r="D132" s="219" t="s">
        <v>143</v>
      </c>
      <c r="E132" s="220" t="s">
        <v>1514</v>
      </c>
      <c r="F132" s="221" t="s">
        <v>1515</v>
      </c>
      <c r="G132" s="222" t="s">
        <v>1516</v>
      </c>
      <c r="H132" s="223">
        <v>0.035000000000000003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0.0088000000000000005</v>
      </c>
      <c r="R132" s="229">
        <f>Q132*H132</f>
        <v>0.00030800000000000006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620</v>
      </c>
      <c r="AT132" s="231" t="s">
        <v>143</v>
      </c>
      <c r="AU132" s="231" t="s">
        <v>86</v>
      </c>
      <c r="AY132" s="17" t="s">
        <v>140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620</v>
      </c>
      <c r="BM132" s="231" t="s">
        <v>1816</v>
      </c>
    </row>
    <row r="133" s="14" customFormat="1">
      <c r="A133" s="14"/>
      <c r="B133" s="244"/>
      <c r="C133" s="245"/>
      <c r="D133" s="235" t="s">
        <v>149</v>
      </c>
      <c r="E133" s="246" t="s">
        <v>1</v>
      </c>
      <c r="F133" s="247" t="s">
        <v>1817</v>
      </c>
      <c r="G133" s="245"/>
      <c r="H133" s="248">
        <v>0.035000000000000003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149</v>
      </c>
      <c r="AU133" s="254" t="s">
        <v>86</v>
      </c>
      <c r="AV133" s="14" t="s">
        <v>86</v>
      </c>
      <c r="AW133" s="14" t="s">
        <v>32</v>
      </c>
      <c r="AX133" s="14" t="s">
        <v>84</v>
      </c>
      <c r="AY133" s="254" t="s">
        <v>140</v>
      </c>
    </row>
    <row r="134" s="2" customFormat="1" ht="66.75" customHeight="1">
      <c r="A134" s="38"/>
      <c r="B134" s="39"/>
      <c r="C134" s="219" t="s">
        <v>157</v>
      </c>
      <c r="D134" s="219" t="s">
        <v>143</v>
      </c>
      <c r="E134" s="220" t="s">
        <v>1523</v>
      </c>
      <c r="F134" s="221" t="s">
        <v>1524</v>
      </c>
      <c r="G134" s="222" t="s">
        <v>413</v>
      </c>
      <c r="H134" s="223">
        <v>35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620</v>
      </c>
      <c r="AT134" s="231" t="s">
        <v>143</v>
      </c>
      <c r="AU134" s="231" t="s">
        <v>86</v>
      </c>
      <c r="AY134" s="17" t="s">
        <v>140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620</v>
      </c>
      <c r="BM134" s="231" t="s">
        <v>1818</v>
      </c>
    </row>
    <row r="135" s="14" customFormat="1">
      <c r="A135" s="14"/>
      <c r="B135" s="244"/>
      <c r="C135" s="245"/>
      <c r="D135" s="235" t="s">
        <v>149</v>
      </c>
      <c r="E135" s="246" t="s">
        <v>1</v>
      </c>
      <c r="F135" s="247" t="s">
        <v>434</v>
      </c>
      <c r="G135" s="245"/>
      <c r="H135" s="248">
        <v>35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149</v>
      </c>
      <c r="AU135" s="254" t="s">
        <v>86</v>
      </c>
      <c r="AV135" s="14" t="s">
        <v>86</v>
      </c>
      <c r="AW135" s="14" t="s">
        <v>32</v>
      </c>
      <c r="AX135" s="14" t="s">
        <v>84</v>
      </c>
      <c r="AY135" s="254" t="s">
        <v>140</v>
      </c>
    </row>
    <row r="136" s="2" customFormat="1" ht="44.25" customHeight="1">
      <c r="A136" s="38"/>
      <c r="B136" s="39"/>
      <c r="C136" s="219" t="s">
        <v>164</v>
      </c>
      <c r="D136" s="219" t="s">
        <v>143</v>
      </c>
      <c r="E136" s="220" t="s">
        <v>1527</v>
      </c>
      <c r="F136" s="221" t="s">
        <v>1528</v>
      </c>
      <c r="G136" s="222" t="s">
        <v>292</v>
      </c>
      <c r="H136" s="223">
        <v>21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620</v>
      </c>
      <c r="AT136" s="231" t="s">
        <v>143</v>
      </c>
      <c r="AU136" s="231" t="s">
        <v>86</v>
      </c>
      <c r="AY136" s="17" t="s">
        <v>140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620</v>
      </c>
      <c r="BM136" s="231" t="s">
        <v>1819</v>
      </c>
    </row>
    <row r="137" s="13" customFormat="1">
      <c r="A137" s="13"/>
      <c r="B137" s="233"/>
      <c r="C137" s="234"/>
      <c r="D137" s="235" t="s">
        <v>149</v>
      </c>
      <c r="E137" s="236" t="s">
        <v>1</v>
      </c>
      <c r="F137" s="237" t="s">
        <v>1530</v>
      </c>
      <c r="G137" s="234"/>
      <c r="H137" s="236" t="s">
        <v>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149</v>
      </c>
      <c r="AU137" s="243" t="s">
        <v>86</v>
      </c>
      <c r="AV137" s="13" t="s">
        <v>84</v>
      </c>
      <c r="AW137" s="13" t="s">
        <v>32</v>
      </c>
      <c r="AX137" s="13" t="s">
        <v>76</v>
      </c>
      <c r="AY137" s="243" t="s">
        <v>140</v>
      </c>
    </row>
    <row r="138" s="14" customFormat="1">
      <c r="A138" s="14"/>
      <c r="B138" s="244"/>
      <c r="C138" s="245"/>
      <c r="D138" s="235" t="s">
        <v>149</v>
      </c>
      <c r="E138" s="246" t="s">
        <v>1</v>
      </c>
      <c r="F138" s="247" t="s">
        <v>1820</v>
      </c>
      <c r="G138" s="245"/>
      <c r="H138" s="248">
        <v>21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149</v>
      </c>
      <c r="AU138" s="254" t="s">
        <v>86</v>
      </c>
      <c r="AV138" s="14" t="s">
        <v>86</v>
      </c>
      <c r="AW138" s="14" t="s">
        <v>32</v>
      </c>
      <c r="AX138" s="14" t="s">
        <v>84</v>
      </c>
      <c r="AY138" s="254" t="s">
        <v>140</v>
      </c>
    </row>
    <row r="139" s="2" customFormat="1" ht="55.5" customHeight="1">
      <c r="A139" s="38"/>
      <c r="B139" s="39"/>
      <c r="C139" s="219" t="s">
        <v>139</v>
      </c>
      <c r="D139" s="219" t="s">
        <v>143</v>
      </c>
      <c r="E139" s="220" t="s">
        <v>1533</v>
      </c>
      <c r="F139" s="221" t="s">
        <v>1534</v>
      </c>
      <c r="G139" s="222" t="s">
        <v>292</v>
      </c>
      <c r="H139" s="223">
        <v>63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41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620</v>
      </c>
      <c r="AT139" s="231" t="s">
        <v>143</v>
      </c>
      <c r="AU139" s="231" t="s">
        <v>86</v>
      </c>
      <c r="AY139" s="17" t="s">
        <v>140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620</v>
      </c>
      <c r="BM139" s="231" t="s">
        <v>1821</v>
      </c>
    </row>
    <row r="140" s="13" customFormat="1">
      <c r="A140" s="13"/>
      <c r="B140" s="233"/>
      <c r="C140" s="234"/>
      <c r="D140" s="235" t="s">
        <v>149</v>
      </c>
      <c r="E140" s="236" t="s">
        <v>1</v>
      </c>
      <c r="F140" s="237" t="s">
        <v>1536</v>
      </c>
      <c r="G140" s="234"/>
      <c r="H140" s="236" t="s">
        <v>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149</v>
      </c>
      <c r="AU140" s="243" t="s">
        <v>86</v>
      </c>
      <c r="AV140" s="13" t="s">
        <v>84</v>
      </c>
      <c r="AW140" s="13" t="s">
        <v>32</v>
      </c>
      <c r="AX140" s="13" t="s">
        <v>76</v>
      </c>
      <c r="AY140" s="243" t="s">
        <v>140</v>
      </c>
    </row>
    <row r="141" s="14" customFormat="1">
      <c r="A141" s="14"/>
      <c r="B141" s="244"/>
      <c r="C141" s="245"/>
      <c r="D141" s="235" t="s">
        <v>149</v>
      </c>
      <c r="E141" s="246" t="s">
        <v>1</v>
      </c>
      <c r="F141" s="247" t="s">
        <v>1822</v>
      </c>
      <c r="G141" s="245"/>
      <c r="H141" s="248">
        <v>63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149</v>
      </c>
      <c r="AU141" s="254" t="s">
        <v>86</v>
      </c>
      <c r="AV141" s="14" t="s">
        <v>86</v>
      </c>
      <c r="AW141" s="14" t="s">
        <v>32</v>
      </c>
      <c r="AX141" s="14" t="s">
        <v>84</v>
      </c>
      <c r="AY141" s="254" t="s">
        <v>140</v>
      </c>
    </row>
    <row r="142" s="2" customFormat="1" ht="33" customHeight="1">
      <c r="A142" s="38"/>
      <c r="B142" s="39"/>
      <c r="C142" s="219" t="s">
        <v>177</v>
      </c>
      <c r="D142" s="219" t="s">
        <v>143</v>
      </c>
      <c r="E142" s="220" t="s">
        <v>1538</v>
      </c>
      <c r="F142" s="221" t="s">
        <v>1539</v>
      </c>
      <c r="G142" s="222" t="s">
        <v>320</v>
      </c>
      <c r="H142" s="223">
        <v>35.700000000000003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41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620</v>
      </c>
      <c r="AT142" s="231" t="s">
        <v>143</v>
      </c>
      <c r="AU142" s="231" t="s">
        <v>86</v>
      </c>
      <c r="AY142" s="17" t="s">
        <v>140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620</v>
      </c>
      <c r="BM142" s="231" t="s">
        <v>1823</v>
      </c>
    </row>
    <row r="143" s="14" customFormat="1">
      <c r="A143" s="14"/>
      <c r="B143" s="244"/>
      <c r="C143" s="245"/>
      <c r="D143" s="235" t="s">
        <v>149</v>
      </c>
      <c r="E143" s="246" t="s">
        <v>1</v>
      </c>
      <c r="F143" s="247" t="s">
        <v>1824</v>
      </c>
      <c r="G143" s="245"/>
      <c r="H143" s="248">
        <v>35.700000000000003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149</v>
      </c>
      <c r="AU143" s="254" t="s">
        <v>86</v>
      </c>
      <c r="AV143" s="14" t="s">
        <v>86</v>
      </c>
      <c r="AW143" s="14" t="s">
        <v>32</v>
      </c>
      <c r="AX143" s="14" t="s">
        <v>84</v>
      </c>
      <c r="AY143" s="254" t="s">
        <v>140</v>
      </c>
    </row>
    <row r="144" s="2" customFormat="1" ht="55.5" customHeight="1">
      <c r="A144" s="38"/>
      <c r="B144" s="39"/>
      <c r="C144" s="219" t="s">
        <v>183</v>
      </c>
      <c r="D144" s="219" t="s">
        <v>143</v>
      </c>
      <c r="E144" s="220" t="s">
        <v>1546</v>
      </c>
      <c r="F144" s="221" t="s">
        <v>1547</v>
      </c>
      <c r="G144" s="222" t="s">
        <v>413</v>
      </c>
      <c r="H144" s="223">
        <v>11.375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41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620</v>
      </c>
      <c r="AT144" s="231" t="s">
        <v>143</v>
      </c>
      <c r="AU144" s="231" t="s">
        <v>86</v>
      </c>
      <c r="AY144" s="17" t="s">
        <v>140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84</v>
      </c>
      <c r="BK144" s="232">
        <f>ROUND(I144*H144,2)</f>
        <v>0</v>
      </c>
      <c r="BL144" s="17" t="s">
        <v>620</v>
      </c>
      <c r="BM144" s="231" t="s">
        <v>1825</v>
      </c>
    </row>
    <row r="145" s="14" customFormat="1">
      <c r="A145" s="14"/>
      <c r="B145" s="244"/>
      <c r="C145" s="245"/>
      <c r="D145" s="235" t="s">
        <v>149</v>
      </c>
      <c r="E145" s="246" t="s">
        <v>1</v>
      </c>
      <c r="F145" s="247" t="s">
        <v>1820</v>
      </c>
      <c r="G145" s="245"/>
      <c r="H145" s="248">
        <v>21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149</v>
      </c>
      <c r="AU145" s="254" t="s">
        <v>86</v>
      </c>
      <c r="AV145" s="14" t="s">
        <v>86</v>
      </c>
      <c r="AW145" s="14" t="s">
        <v>32</v>
      </c>
      <c r="AX145" s="14" t="s">
        <v>76</v>
      </c>
      <c r="AY145" s="254" t="s">
        <v>140</v>
      </c>
    </row>
    <row r="146" s="13" customFormat="1">
      <c r="A146" s="13"/>
      <c r="B146" s="233"/>
      <c r="C146" s="234"/>
      <c r="D146" s="235" t="s">
        <v>149</v>
      </c>
      <c r="E146" s="236" t="s">
        <v>1</v>
      </c>
      <c r="F146" s="237" t="s">
        <v>1552</v>
      </c>
      <c r="G146" s="234"/>
      <c r="H146" s="236" t="s">
        <v>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149</v>
      </c>
      <c r="AU146" s="243" t="s">
        <v>86</v>
      </c>
      <c r="AV146" s="13" t="s">
        <v>84</v>
      </c>
      <c r="AW146" s="13" t="s">
        <v>32</v>
      </c>
      <c r="AX146" s="13" t="s">
        <v>76</v>
      </c>
      <c r="AY146" s="243" t="s">
        <v>140</v>
      </c>
    </row>
    <row r="147" s="14" customFormat="1">
      <c r="A147" s="14"/>
      <c r="B147" s="244"/>
      <c r="C147" s="245"/>
      <c r="D147" s="235" t="s">
        <v>149</v>
      </c>
      <c r="E147" s="246" t="s">
        <v>1</v>
      </c>
      <c r="F147" s="247" t="s">
        <v>1826</v>
      </c>
      <c r="G147" s="245"/>
      <c r="H147" s="248">
        <v>-2.625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149</v>
      </c>
      <c r="AU147" s="254" t="s">
        <v>86</v>
      </c>
      <c r="AV147" s="14" t="s">
        <v>86</v>
      </c>
      <c r="AW147" s="14" t="s">
        <v>32</v>
      </c>
      <c r="AX147" s="14" t="s">
        <v>76</v>
      </c>
      <c r="AY147" s="254" t="s">
        <v>140</v>
      </c>
    </row>
    <row r="148" s="13" customFormat="1">
      <c r="A148" s="13"/>
      <c r="B148" s="233"/>
      <c r="C148" s="234"/>
      <c r="D148" s="235" t="s">
        <v>149</v>
      </c>
      <c r="E148" s="236" t="s">
        <v>1</v>
      </c>
      <c r="F148" s="237" t="s">
        <v>1556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149</v>
      </c>
      <c r="AU148" s="243" t="s">
        <v>86</v>
      </c>
      <c r="AV148" s="13" t="s">
        <v>84</v>
      </c>
      <c r="AW148" s="13" t="s">
        <v>32</v>
      </c>
      <c r="AX148" s="13" t="s">
        <v>76</v>
      </c>
      <c r="AY148" s="243" t="s">
        <v>140</v>
      </c>
    </row>
    <row r="149" s="14" customFormat="1">
      <c r="A149" s="14"/>
      <c r="B149" s="244"/>
      <c r="C149" s="245"/>
      <c r="D149" s="235" t="s">
        <v>149</v>
      </c>
      <c r="E149" s="246" t="s">
        <v>1</v>
      </c>
      <c r="F149" s="247" t="s">
        <v>1827</v>
      </c>
      <c r="G149" s="245"/>
      <c r="H149" s="248">
        <v>-6.25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149</v>
      </c>
      <c r="AU149" s="254" t="s">
        <v>86</v>
      </c>
      <c r="AV149" s="14" t="s">
        <v>86</v>
      </c>
      <c r="AW149" s="14" t="s">
        <v>32</v>
      </c>
      <c r="AX149" s="14" t="s">
        <v>76</v>
      </c>
      <c r="AY149" s="254" t="s">
        <v>140</v>
      </c>
    </row>
    <row r="150" s="13" customFormat="1">
      <c r="A150" s="13"/>
      <c r="B150" s="233"/>
      <c r="C150" s="234"/>
      <c r="D150" s="235" t="s">
        <v>149</v>
      </c>
      <c r="E150" s="236" t="s">
        <v>1</v>
      </c>
      <c r="F150" s="237" t="s">
        <v>1828</v>
      </c>
      <c r="G150" s="234"/>
      <c r="H150" s="236" t="s">
        <v>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149</v>
      </c>
      <c r="AU150" s="243" t="s">
        <v>86</v>
      </c>
      <c r="AV150" s="13" t="s">
        <v>84</v>
      </c>
      <c r="AW150" s="13" t="s">
        <v>32</v>
      </c>
      <c r="AX150" s="13" t="s">
        <v>76</v>
      </c>
      <c r="AY150" s="243" t="s">
        <v>140</v>
      </c>
    </row>
    <row r="151" s="14" customFormat="1">
      <c r="A151" s="14"/>
      <c r="B151" s="244"/>
      <c r="C151" s="245"/>
      <c r="D151" s="235" t="s">
        <v>149</v>
      </c>
      <c r="E151" s="246" t="s">
        <v>1</v>
      </c>
      <c r="F151" s="247" t="s">
        <v>1829</v>
      </c>
      <c r="G151" s="245"/>
      <c r="H151" s="248">
        <v>-0.75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149</v>
      </c>
      <c r="AU151" s="254" t="s">
        <v>86</v>
      </c>
      <c r="AV151" s="14" t="s">
        <v>86</v>
      </c>
      <c r="AW151" s="14" t="s">
        <v>32</v>
      </c>
      <c r="AX151" s="14" t="s">
        <v>76</v>
      </c>
      <c r="AY151" s="254" t="s">
        <v>140</v>
      </c>
    </row>
    <row r="152" s="15" customFormat="1">
      <c r="A152" s="15"/>
      <c r="B152" s="258"/>
      <c r="C152" s="259"/>
      <c r="D152" s="235" t="s">
        <v>149</v>
      </c>
      <c r="E152" s="260" t="s">
        <v>1</v>
      </c>
      <c r="F152" s="261" t="s">
        <v>301</v>
      </c>
      <c r="G152" s="259"/>
      <c r="H152" s="262">
        <v>11.375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8" t="s">
        <v>149</v>
      </c>
      <c r="AU152" s="268" t="s">
        <v>86</v>
      </c>
      <c r="AV152" s="15" t="s">
        <v>164</v>
      </c>
      <c r="AW152" s="15" t="s">
        <v>32</v>
      </c>
      <c r="AX152" s="15" t="s">
        <v>84</v>
      </c>
      <c r="AY152" s="268" t="s">
        <v>140</v>
      </c>
    </row>
    <row r="153" s="2" customFormat="1" ht="16.5" customHeight="1">
      <c r="A153" s="38"/>
      <c r="B153" s="39"/>
      <c r="C153" s="269" t="s">
        <v>190</v>
      </c>
      <c r="D153" s="269" t="s">
        <v>334</v>
      </c>
      <c r="E153" s="270" t="s">
        <v>335</v>
      </c>
      <c r="F153" s="271" t="s">
        <v>336</v>
      </c>
      <c r="G153" s="272" t="s">
        <v>320</v>
      </c>
      <c r="H153" s="273">
        <v>22.75</v>
      </c>
      <c r="I153" s="274"/>
      <c r="J153" s="275">
        <f>ROUND(I153*H153,2)</f>
        <v>0</v>
      </c>
      <c r="K153" s="276"/>
      <c r="L153" s="277"/>
      <c r="M153" s="278" t="s">
        <v>1</v>
      </c>
      <c r="N153" s="279" t="s">
        <v>41</v>
      </c>
      <c r="O153" s="91"/>
      <c r="P153" s="229">
        <f>O153*H153</f>
        <v>0</v>
      </c>
      <c r="Q153" s="229">
        <v>1</v>
      </c>
      <c r="R153" s="229">
        <f>Q153*H153</f>
        <v>22.75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190</v>
      </c>
      <c r="AT153" s="231" t="s">
        <v>334</v>
      </c>
      <c r="AU153" s="231" t="s">
        <v>86</v>
      </c>
      <c r="AY153" s="17" t="s">
        <v>140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84</v>
      </c>
      <c r="BK153" s="232">
        <f>ROUND(I153*H153,2)</f>
        <v>0</v>
      </c>
      <c r="BL153" s="17" t="s">
        <v>164</v>
      </c>
      <c r="BM153" s="231" t="s">
        <v>1830</v>
      </c>
    </row>
    <row r="154" s="14" customFormat="1">
      <c r="A154" s="14"/>
      <c r="B154" s="244"/>
      <c r="C154" s="245"/>
      <c r="D154" s="235" t="s">
        <v>149</v>
      </c>
      <c r="E154" s="246" t="s">
        <v>1</v>
      </c>
      <c r="F154" s="247" t="s">
        <v>1831</v>
      </c>
      <c r="G154" s="245"/>
      <c r="H154" s="248">
        <v>11.375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149</v>
      </c>
      <c r="AU154" s="254" t="s">
        <v>86</v>
      </c>
      <c r="AV154" s="14" t="s">
        <v>86</v>
      </c>
      <c r="AW154" s="14" t="s">
        <v>32</v>
      </c>
      <c r="AX154" s="14" t="s">
        <v>84</v>
      </c>
      <c r="AY154" s="254" t="s">
        <v>140</v>
      </c>
    </row>
    <row r="155" s="14" customFormat="1">
      <c r="A155" s="14"/>
      <c r="B155" s="244"/>
      <c r="C155" s="245"/>
      <c r="D155" s="235" t="s">
        <v>149</v>
      </c>
      <c r="E155" s="245"/>
      <c r="F155" s="247" t="s">
        <v>1832</v>
      </c>
      <c r="G155" s="245"/>
      <c r="H155" s="248">
        <v>22.75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149</v>
      </c>
      <c r="AU155" s="254" t="s">
        <v>86</v>
      </c>
      <c r="AV155" s="14" t="s">
        <v>86</v>
      </c>
      <c r="AW155" s="14" t="s">
        <v>4</v>
      </c>
      <c r="AX155" s="14" t="s">
        <v>84</v>
      </c>
      <c r="AY155" s="254" t="s">
        <v>140</v>
      </c>
    </row>
    <row r="156" s="2" customFormat="1" ht="37.8" customHeight="1">
      <c r="A156" s="38"/>
      <c r="B156" s="39"/>
      <c r="C156" s="219" t="s">
        <v>196</v>
      </c>
      <c r="D156" s="219" t="s">
        <v>143</v>
      </c>
      <c r="E156" s="220" t="s">
        <v>1573</v>
      </c>
      <c r="F156" s="221" t="s">
        <v>1574</v>
      </c>
      <c r="G156" s="222" t="s">
        <v>413</v>
      </c>
      <c r="H156" s="223">
        <v>35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41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620</v>
      </c>
      <c r="AT156" s="231" t="s">
        <v>143</v>
      </c>
      <c r="AU156" s="231" t="s">
        <v>86</v>
      </c>
      <c r="AY156" s="17" t="s">
        <v>140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84</v>
      </c>
      <c r="BK156" s="232">
        <f>ROUND(I156*H156,2)</f>
        <v>0</v>
      </c>
      <c r="BL156" s="17" t="s">
        <v>620</v>
      </c>
      <c r="BM156" s="231" t="s">
        <v>1833</v>
      </c>
    </row>
    <row r="157" s="14" customFormat="1">
      <c r="A157" s="14"/>
      <c r="B157" s="244"/>
      <c r="C157" s="245"/>
      <c r="D157" s="235" t="s">
        <v>149</v>
      </c>
      <c r="E157" s="246" t="s">
        <v>1</v>
      </c>
      <c r="F157" s="247" t="s">
        <v>434</v>
      </c>
      <c r="G157" s="245"/>
      <c r="H157" s="248">
        <v>35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149</v>
      </c>
      <c r="AU157" s="254" t="s">
        <v>86</v>
      </c>
      <c r="AV157" s="14" t="s">
        <v>86</v>
      </c>
      <c r="AW157" s="14" t="s">
        <v>32</v>
      </c>
      <c r="AX157" s="14" t="s">
        <v>84</v>
      </c>
      <c r="AY157" s="254" t="s">
        <v>140</v>
      </c>
    </row>
    <row r="158" s="2" customFormat="1" ht="37.8" customHeight="1">
      <c r="A158" s="38"/>
      <c r="B158" s="39"/>
      <c r="C158" s="219" t="s">
        <v>151</v>
      </c>
      <c r="D158" s="219" t="s">
        <v>143</v>
      </c>
      <c r="E158" s="220" t="s">
        <v>1579</v>
      </c>
      <c r="F158" s="221" t="s">
        <v>1580</v>
      </c>
      <c r="G158" s="222" t="s">
        <v>413</v>
      </c>
      <c r="H158" s="223">
        <v>35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41</v>
      </c>
      <c r="O158" s="91"/>
      <c r="P158" s="229">
        <f>O158*H158</f>
        <v>0</v>
      </c>
      <c r="Q158" s="229">
        <v>0.00012</v>
      </c>
      <c r="R158" s="229">
        <f>Q158*H158</f>
        <v>0.0041999999999999997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620</v>
      </c>
      <c r="AT158" s="231" t="s">
        <v>143</v>
      </c>
      <c r="AU158" s="231" t="s">
        <v>86</v>
      </c>
      <c r="AY158" s="17" t="s">
        <v>140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84</v>
      </c>
      <c r="BK158" s="232">
        <f>ROUND(I158*H158,2)</f>
        <v>0</v>
      </c>
      <c r="BL158" s="17" t="s">
        <v>620</v>
      </c>
      <c r="BM158" s="231" t="s">
        <v>1834</v>
      </c>
    </row>
    <row r="159" s="14" customFormat="1">
      <c r="A159" s="14"/>
      <c r="B159" s="244"/>
      <c r="C159" s="245"/>
      <c r="D159" s="235" t="s">
        <v>149</v>
      </c>
      <c r="E159" s="246" t="s">
        <v>1</v>
      </c>
      <c r="F159" s="247" t="s">
        <v>434</v>
      </c>
      <c r="G159" s="245"/>
      <c r="H159" s="248">
        <v>35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149</v>
      </c>
      <c r="AU159" s="254" t="s">
        <v>86</v>
      </c>
      <c r="AV159" s="14" t="s">
        <v>86</v>
      </c>
      <c r="AW159" s="14" t="s">
        <v>32</v>
      </c>
      <c r="AX159" s="14" t="s">
        <v>84</v>
      </c>
      <c r="AY159" s="254" t="s">
        <v>140</v>
      </c>
    </row>
    <row r="160" s="2" customFormat="1" ht="37.8" customHeight="1">
      <c r="A160" s="38"/>
      <c r="B160" s="39"/>
      <c r="C160" s="219" t="s">
        <v>207</v>
      </c>
      <c r="D160" s="219" t="s">
        <v>143</v>
      </c>
      <c r="E160" s="220" t="s">
        <v>1583</v>
      </c>
      <c r="F160" s="221" t="s">
        <v>1584</v>
      </c>
      <c r="G160" s="222" t="s">
        <v>413</v>
      </c>
      <c r="H160" s="223">
        <v>35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41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620</v>
      </c>
      <c r="AT160" s="231" t="s">
        <v>143</v>
      </c>
      <c r="AU160" s="231" t="s">
        <v>86</v>
      </c>
      <c r="AY160" s="17" t="s">
        <v>140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84</v>
      </c>
      <c r="BK160" s="232">
        <f>ROUND(I160*H160,2)</f>
        <v>0</v>
      </c>
      <c r="BL160" s="17" t="s">
        <v>620</v>
      </c>
      <c r="BM160" s="231" t="s">
        <v>1835</v>
      </c>
    </row>
    <row r="161" s="14" customFormat="1">
      <c r="A161" s="14"/>
      <c r="B161" s="244"/>
      <c r="C161" s="245"/>
      <c r="D161" s="235" t="s">
        <v>149</v>
      </c>
      <c r="E161" s="246" t="s">
        <v>1</v>
      </c>
      <c r="F161" s="247" t="s">
        <v>434</v>
      </c>
      <c r="G161" s="245"/>
      <c r="H161" s="248">
        <v>35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149</v>
      </c>
      <c r="AU161" s="254" t="s">
        <v>86</v>
      </c>
      <c r="AV161" s="14" t="s">
        <v>86</v>
      </c>
      <c r="AW161" s="14" t="s">
        <v>32</v>
      </c>
      <c r="AX161" s="14" t="s">
        <v>84</v>
      </c>
      <c r="AY161" s="254" t="s">
        <v>140</v>
      </c>
    </row>
    <row r="162" s="2" customFormat="1" ht="24.15" customHeight="1">
      <c r="A162" s="38"/>
      <c r="B162" s="39"/>
      <c r="C162" s="269" t="s">
        <v>8</v>
      </c>
      <c r="D162" s="269" t="s">
        <v>334</v>
      </c>
      <c r="E162" s="270" t="s">
        <v>1588</v>
      </c>
      <c r="F162" s="271" t="s">
        <v>1589</v>
      </c>
      <c r="G162" s="272" t="s">
        <v>413</v>
      </c>
      <c r="H162" s="273">
        <v>36.75</v>
      </c>
      <c r="I162" s="274"/>
      <c r="J162" s="275">
        <f>ROUND(I162*H162,2)</f>
        <v>0</v>
      </c>
      <c r="K162" s="276"/>
      <c r="L162" s="277"/>
      <c r="M162" s="278" t="s">
        <v>1</v>
      </c>
      <c r="N162" s="279" t="s">
        <v>41</v>
      </c>
      <c r="O162" s="91"/>
      <c r="P162" s="229">
        <f>O162*H162</f>
        <v>0</v>
      </c>
      <c r="Q162" s="229">
        <v>0.00025999999999999998</v>
      </c>
      <c r="R162" s="229">
        <f>Q162*H162</f>
        <v>0.0095549999999999993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1462</v>
      </c>
      <c r="AT162" s="231" t="s">
        <v>334</v>
      </c>
      <c r="AU162" s="231" t="s">
        <v>86</v>
      </c>
      <c r="AY162" s="17" t="s">
        <v>140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84</v>
      </c>
      <c r="BK162" s="232">
        <f>ROUND(I162*H162,2)</f>
        <v>0</v>
      </c>
      <c r="BL162" s="17" t="s">
        <v>1462</v>
      </c>
      <c r="BM162" s="231" t="s">
        <v>1836</v>
      </c>
    </row>
    <row r="163" s="14" customFormat="1">
      <c r="A163" s="14"/>
      <c r="B163" s="244"/>
      <c r="C163" s="245"/>
      <c r="D163" s="235" t="s">
        <v>149</v>
      </c>
      <c r="E163" s="246" t="s">
        <v>1</v>
      </c>
      <c r="F163" s="247" t="s">
        <v>434</v>
      </c>
      <c r="G163" s="245"/>
      <c r="H163" s="248">
        <v>35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149</v>
      </c>
      <c r="AU163" s="254" t="s">
        <v>86</v>
      </c>
      <c r="AV163" s="14" t="s">
        <v>86</v>
      </c>
      <c r="AW163" s="14" t="s">
        <v>32</v>
      </c>
      <c r="AX163" s="14" t="s">
        <v>84</v>
      </c>
      <c r="AY163" s="254" t="s">
        <v>140</v>
      </c>
    </row>
    <row r="164" s="14" customFormat="1">
      <c r="A164" s="14"/>
      <c r="B164" s="244"/>
      <c r="C164" s="245"/>
      <c r="D164" s="235" t="s">
        <v>149</v>
      </c>
      <c r="E164" s="245"/>
      <c r="F164" s="247" t="s">
        <v>1837</v>
      </c>
      <c r="G164" s="245"/>
      <c r="H164" s="248">
        <v>36.75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149</v>
      </c>
      <c r="AU164" s="254" t="s">
        <v>86</v>
      </c>
      <c r="AV164" s="14" t="s">
        <v>86</v>
      </c>
      <c r="AW164" s="14" t="s">
        <v>4</v>
      </c>
      <c r="AX164" s="14" t="s">
        <v>84</v>
      </c>
      <c r="AY164" s="254" t="s">
        <v>140</v>
      </c>
    </row>
    <row r="165" s="12" customFormat="1" ht="25.92" customHeight="1">
      <c r="A165" s="12"/>
      <c r="B165" s="203"/>
      <c r="C165" s="204"/>
      <c r="D165" s="205" t="s">
        <v>75</v>
      </c>
      <c r="E165" s="206" t="s">
        <v>137</v>
      </c>
      <c r="F165" s="206" t="s">
        <v>138</v>
      </c>
      <c r="G165" s="204"/>
      <c r="H165" s="204"/>
      <c r="I165" s="207"/>
      <c r="J165" s="208">
        <f>BK165</f>
        <v>0</v>
      </c>
      <c r="K165" s="204"/>
      <c r="L165" s="209"/>
      <c r="M165" s="210"/>
      <c r="N165" s="211"/>
      <c r="O165" s="211"/>
      <c r="P165" s="212">
        <f>P166+P169+P172</f>
        <v>0</v>
      </c>
      <c r="Q165" s="211"/>
      <c r="R165" s="212">
        <f>R166+R169+R172</f>
        <v>0</v>
      </c>
      <c r="S165" s="211"/>
      <c r="T165" s="213">
        <f>T166+T169+T172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164</v>
      </c>
      <c r="AT165" s="215" t="s">
        <v>75</v>
      </c>
      <c r="AU165" s="215" t="s">
        <v>76</v>
      </c>
      <c r="AY165" s="214" t="s">
        <v>140</v>
      </c>
      <c r="BK165" s="216">
        <f>BK166+BK169+BK172</f>
        <v>0</v>
      </c>
    </row>
    <row r="166" s="12" customFormat="1" ht="22.8" customHeight="1">
      <c r="A166" s="12"/>
      <c r="B166" s="203"/>
      <c r="C166" s="204"/>
      <c r="D166" s="205" t="s">
        <v>75</v>
      </c>
      <c r="E166" s="217" t="s">
        <v>1664</v>
      </c>
      <c r="F166" s="217" t="s">
        <v>1665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SUM(P167:P168)</f>
        <v>0</v>
      </c>
      <c r="Q166" s="211"/>
      <c r="R166" s="212">
        <f>SUM(R167:R168)</f>
        <v>0</v>
      </c>
      <c r="S166" s="211"/>
      <c r="T166" s="213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164</v>
      </c>
      <c r="AT166" s="215" t="s">
        <v>75</v>
      </c>
      <c r="AU166" s="215" t="s">
        <v>84</v>
      </c>
      <c r="AY166" s="214" t="s">
        <v>140</v>
      </c>
      <c r="BK166" s="216">
        <f>SUM(BK167:BK168)</f>
        <v>0</v>
      </c>
    </row>
    <row r="167" s="2" customFormat="1" ht="16.5" customHeight="1">
      <c r="A167" s="38"/>
      <c r="B167" s="39"/>
      <c r="C167" s="219" t="s">
        <v>218</v>
      </c>
      <c r="D167" s="219" t="s">
        <v>143</v>
      </c>
      <c r="E167" s="220" t="s">
        <v>1666</v>
      </c>
      <c r="F167" s="221" t="s">
        <v>1667</v>
      </c>
      <c r="G167" s="222" t="s">
        <v>172</v>
      </c>
      <c r="H167" s="223">
        <v>8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41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1668</v>
      </c>
      <c r="AT167" s="231" t="s">
        <v>143</v>
      </c>
      <c r="AU167" s="231" t="s">
        <v>86</v>
      </c>
      <c r="AY167" s="17" t="s">
        <v>140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84</v>
      </c>
      <c r="BK167" s="232">
        <f>ROUND(I167*H167,2)</f>
        <v>0</v>
      </c>
      <c r="BL167" s="17" t="s">
        <v>1668</v>
      </c>
      <c r="BM167" s="231" t="s">
        <v>1838</v>
      </c>
    </row>
    <row r="168" s="14" customFormat="1">
      <c r="A168" s="14"/>
      <c r="B168" s="244"/>
      <c r="C168" s="245"/>
      <c r="D168" s="235" t="s">
        <v>149</v>
      </c>
      <c r="E168" s="246" t="s">
        <v>1</v>
      </c>
      <c r="F168" s="247" t="s">
        <v>190</v>
      </c>
      <c r="G168" s="245"/>
      <c r="H168" s="248">
        <v>8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149</v>
      </c>
      <c r="AU168" s="254" t="s">
        <v>86</v>
      </c>
      <c r="AV168" s="14" t="s">
        <v>86</v>
      </c>
      <c r="AW168" s="14" t="s">
        <v>32</v>
      </c>
      <c r="AX168" s="14" t="s">
        <v>84</v>
      </c>
      <c r="AY168" s="254" t="s">
        <v>140</v>
      </c>
    </row>
    <row r="169" s="12" customFormat="1" ht="22.8" customHeight="1">
      <c r="A169" s="12"/>
      <c r="B169" s="203"/>
      <c r="C169" s="204"/>
      <c r="D169" s="205" t="s">
        <v>75</v>
      </c>
      <c r="E169" s="217" t="s">
        <v>205</v>
      </c>
      <c r="F169" s="217" t="s">
        <v>206</v>
      </c>
      <c r="G169" s="204"/>
      <c r="H169" s="204"/>
      <c r="I169" s="207"/>
      <c r="J169" s="218">
        <f>BK169</f>
        <v>0</v>
      </c>
      <c r="K169" s="204"/>
      <c r="L169" s="209"/>
      <c r="M169" s="210"/>
      <c r="N169" s="211"/>
      <c r="O169" s="211"/>
      <c r="P169" s="212">
        <f>SUM(P170:P171)</f>
        <v>0</v>
      </c>
      <c r="Q169" s="211"/>
      <c r="R169" s="212">
        <f>SUM(R170:R171)</f>
        <v>0</v>
      </c>
      <c r="S169" s="211"/>
      <c r="T169" s="213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4" t="s">
        <v>139</v>
      </c>
      <c r="AT169" s="215" t="s">
        <v>75</v>
      </c>
      <c r="AU169" s="215" t="s">
        <v>84</v>
      </c>
      <c r="AY169" s="214" t="s">
        <v>140</v>
      </c>
      <c r="BK169" s="216">
        <f>SUM(BK170:BK171)</f>
        <v>0</v>
      </c>
    </row>
    <row r="170" s="2" customFormat="1" ht="16.5" customHeight="1">
      <c r="A170" s="38"/>
      <c r="B170" s="39"/>
      <c r="C170" s="219" t="s">
        <v>228</v>
      </c>
      <c r="D170" s="219" t="s">
        <v>143</v>
      </c>
      <c r="E170" s="220" t="s">
        <v>1671</v>
      </c>
      <c r="F170" s="221" t="s">
        <v>1672</v>
      </c>
      <c r="G170" s="222" t="s">
        <v>1673</v>
      </c>
      <c r="H170" s="223">
        <v>8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41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147</v>
      </c>
      <c r="AT170" s="231" t="s">
        <v>143</v>
      </c>
      <c r="AU170" s="231" t="s">
        <v>86</v>
      </c>
      <c r="AY170" s="17" t="s">
        <v>140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84</v>
      </c>
      <c r="BK170" s="232">
        <f>ROUND(I170*H170,2)</f>
        <v>0</v>
      </c>
      <c r="BL170" s="17" t="s">
        <v>147</v>
      </c>
      <c r="BM170" s="231" t="s">
        <v>1839</v>
      </c>
    </row>
    <row r="171" s="14" customFormat="1">
      <c r="A171" s="14"/>
      <c r="B171" s="244"/>
      <c r="C171" s="245"/>
      <c r="D171" s="235" t="s">
        <v>149</v>
      </c>
      <c r="E171" s="246" t="s">
        <v>1</v>
      </c>
      <c r="F171" s="247" t="s">
        <v>190</v>
      </c>
      <c r="G171" s="245"/>
      <c r="H171" s="248">
        <v>8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149</v>
      </c>
      <c r="AU171" s="254" t="s">
        <v>86</v>
      </c>
      <c r="AV171" s="14" t="s">
        <v>86</v>
      </c>
      <c r="AW171" s="14" t="s">
        <v>32</v>
      </c>
      <c r="AX171" s="14" t="s">
        <v>84</v>
      </c>
      <c r="AY171" s="254" t="s">
        <v>140</v>
      </c>
    </row>
    <row r="172" s="12" customFormat="1" ht="22.8" customHeight="1">
      <c r="A172" s="12"/>
      <c r="B172" s="203"/>
      <c r="C172" s="204"/>
      <c r="D172" s="205" t="s">
        <v>75</v>
      </c>
      <c r="E172" s="217" t="s">
        <v>245</v>
      </c>
      <c r="F172" s="217" t="s">
        <v>246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SUM(P173:P174)</f>
        <v>0</v>
      </c>
      <c r="Q172" s="211"/>
      <c r="R172" s="212">
        <f>SUM(R173:R174)</f>
        <v>0</v>
      </c>
      <c r="S172" s="211"/>
      <c r="T172" s="213">
        <f>SUM(T173:T174)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139</v>
      </c>
      <c r="AT172" s="215" t="s">
        <v>75</v>
      </c>
      <c r="AU172" s="215" t="s">
        <v>84</v>
      </c>
      <c r="AY172" s="214" t="s">
        <v>140</v>
      </c>
      <c r="BK172" s="216">
        <f>SUM(BK173:BK174)</f>
        <v>0</v>
      </c>
    </row>
    <row r="173" s="2" customFormat="1" ht="16.5" customHeight="1">
      <c r="A173" s="38"/>
      <c r="B173" s="39"/>
      <c r="C173" s="219" t="s">
        <v>235</v>
      </c>
      <c r="D173" s="219" t="s">
        <v>143</v>
      </c>
      <c r="E173" s="220" t="s">
        <v>1676</v>
      </c>
      <c r="F173" s="221" t="s">
        <v>1677</v>
      </c>
      <c r="G173" s="222" t="s">
        <v>172</v>
      </c>
      <c r="H173" s="223">
        <v>8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41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147</v>
      </c>
      <c r="AT173" s="231" t="s">
        <v>143</v>
      </c>
      <c r="AU173" s="231" t="s">
        <v>86</v>
      </c>
      <c r="AY173" s="17" t="s">
        <v>140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84</v>
      </c>
      <c r="BK173" s="232">
        <f>ROUND(I173*H173,2)</f>
        <v>0</v>
      </c>
      <c r="BL173" s="17" t="s">
        <v>147</v>
      </c>
      <c r="BM173" s="231" t="s">
        <v>1840</v>
      </c>
    </row>
    <row r="174" s="14" customFormat="1">
      <c r="A174" s="14"/>
      <c r="B174" s="244"/>
      <c r="C174" s="245"/>
      <c r="D174" s="235" t="s">
        <v>149</v>
      </c>
      <c r="E174" s="246" t="s">
        <v>1</v>
      </c>
      <c r="F174" s="247" t="s">
        <v>190</v>
      </c>
      <c r="G174" s="245"/>
      <c r="H174" s="248">
        <v>8</v>
      </c>
      <c r="I174" s="249"/>
      <c r="J174" s="245"/>
      <c r="K174" s="245"/>
      <c r="L174" s="250"/>
      <c r="M174" s="255"/>
      <c r="N174" s="256"/>
      <c r="O174" s="256"/>
      <c r="P174" s="256"/>
      <c r="Q174" s="256"/>
      <c r="R174" s="256"/>
      <c r="S174" s="256"/>
      <c r="T174" s="25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149</v>
      </c>
      <c r="AU174" s="254" t="s">
        <v>86</v>
      </c>
      <c r="AV174" s="14" t="s">
        <v>86</v>
      </c>
      <c r="AW174" s="14" t="s">
        <v>32</v>
      </c>
      <c r="AX174" s="14" t="s">
        <v>84</v>
      </c>
      <c r="AY174" s="254" t="s">
        <v>140</v>
      </c>
    </row>
    <row r="175" s="2" customFormat="1" ht="6.96" customHeight="1">
      <c r="A175" s="38"/>
      <c r="B175" s="66"/>
      <c r="C175" s="67"/>
      <c r="D175" s="67"/>
      <c r="E175" s="67"/>
      <c r="F175" s="67"/>
      <c r="G175" s="67"/>
      <c r="H175" s="67"/>
      <c r="I175" s="67"/>
      <c r="J175" s="67"/>
      <c r="K175" s="67"/>
      <c r="L175" s="44"/>
      <c r="M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</row>
  </sheetData>
  <sheetProtection sheet="1" autoFilter="0" formatColumns="0" formatRows="0" objects="1" scenarios="1" spinCount="100000" saltValue="O/BPp68pf9ouIha+hr4blL/S5gg8HQ/WQQpnfw1XyfLBuISrWLkRhE9wxmg1qZO7WCQ3pc6WrN70ZCBmsZzq0A==" hashValue="FQftc0VoRjDSxsT1tqHtUMFYBbkKV1ehekMM2JbUQASekj65B7QvNcMlCFJnLTjemP3+v+NJm/WHDdaD+ZtF+g==" algorithmName="SHA-512" password="CA9C"/>
  <autoFilter ref="C123:K17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DESKTOP-GTLMSBH\Admin</dc:creator>
  <cp:lastModifiedBy>DESKTOP-GTLMSBH\Admin</cp:lastModifiedBy>
  <dcterms:created xsi:type="dcterms:W3CDTF">2024-05-16T09:17:28Z</dcterms:created>
  <dcterms:modified xsi:type="dcterms:W3CDTF">2024-05-16T09:17:55Z</dcterms:modified>
</cp:coreProperties>
</file>